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1'!$4:$4</definedName>
    <definedName name="_xlnm.Print_Titles" localSheetId="1">'Приложение 2'!$3:$6</definedName>
    <definedName name="_xlnm.Print_Area" localSheetId="0">'Приложение 1'!$A$1:$J$34</definedName>
    <definedName name="_xlnm.Print_Area" localSheetId="1">'Приложение 2'!$A$1:$I$180</definedName>
  </definedNames>
  <calcPr calcId="152511"/>
</workbook>
</file>

<file path=xl/calcChain.xml><?xml version="1.0" encoding="utf-8"?>
<calcChain xmlns="http://schemas.openxmlformats.org/spreadsheetml/2006/main">
  <c r="I10" i="2" l="1"/>
  <c r="I136" i="2"/>
  <c r="G136" i="2" s="1"/>
  <c r="I135" i="2"/>
  <c r="G135" i="2"/>
  <c r="G131" i="2"/>
  <c r="I131" i="2" s="1"/>
  <c r="E131" i="2"/>
  <c r="I127" i="2"/>
  <c r="G127" i="2" s="1"/>
  <c r="G172" i="2"/>
  <c r="I171" i="2"/>
  <c r="G171" i="2"/>
  <c r="I168" i="2"/>
  <c r="G168" i="2"/>
  <c r="G161" i="2"/>
  <c r="I160" i="2"/>
  <c r="G160" i="2"/>
  <c r="I159" i="2"/>
  <c r="G159" i="2" s="1"/>
  <c r="I126" i="2" l="1"/>
  <c r="G126" i="2" s="1"/>
  <c r="G167" i="2" l="1"/>
  <c r="G166" i="2"/>
  <c r="G165" i="2"/>
  <c r="G164" i="2"/>
  <c r="G163" i="2"/>
  <c r="G158" i="2"/>
  <c r="G157" i="2"/>
  <c r="G156" i="2"/>
  <c r="G155" i="2"/>
  <c r="G154" i="2"/>
  <c r="G134" i="2"/>
  <c r="I133" i="2"/>
  <c r="H133" i="2"/>
  <c r="G132" i="2"/>
  <c r="G125" i="2"/>
  <c r="G124" i="2"/>
  <c r="G123" i="2"/>
  <c r="G133" i="2" l="1"/>
</calcChain>
</file>

<file path=xl/sharedStrings.xml><?xml version="1.0" encoding="utf-8"?>
<sst xmlns="http://schemas.openxmlformats.org/spreadsheetml/2006/main" count="376" uniqueCount="155">
  <si>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</si>
  <si>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</si>
  <si>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№ п/п</t>
  </si>
  <si>
    <t>областной бюджет</t>
  </si>
  <si>
    <t>муниципальный бюджет</t>
  </si>
  <si>
    <t>всего</t>
  </si>
  <si>
    <t>в том числе:</t>
  </si>
  <si>
    <t>Наименование рынка присутствия хозяйствующего субъекта
(осуществляемого вида экономической деятельности с указанием кода ОКВЭД)</t>
  </si>
  <si>
    <t xml:space="preserve"> </t>
  </si>
  <si>
    <t xml:space="preserve">Объем реализованных товаров/работ/услуг в натуральном выражении
 с указанием единиц измерения
</t>
  </si>
  <si>
    <r>
      <t xml:space="preserve">Мониторинг деятельности хозяйствующих субъектов, доля участия субъекта РФ или муниципального образования в которых составляет 50 и более процентов
</t>
    </r>
    <r>
      <rPr>
        <sz val="14"/>
        <color indexed="8"/>
        <rFont val="Times New Roman"/>
        <family val="1"/>
        <charset val="204"/>
      </rPr>
      <t>(акционерные общества, в уставном капитале которых более 50% акций (долей) находится в муниципальной собственности; муниципальные предприятия; 
муниципальные унитарные предприятия; муниципальные автономные учреждения)</t>
    </r>
  </si>
  <si>
    <t>Арзамасское МУП "Столовая-заготовочная"</t>
  </si>
  <si>
    <t>МУП г.Арзамаса "Рынок "Центральный"</t>
  </si>
  <si>
    <t>Суммарный объем государственного (со стороны субъекта РФ и муниципальных образований) финансирования хозяйствующего субъекта, в тыс.руб.</t>
  </si>
  <si>
    <t>МАУ "ФОК в г.Арзамас Ниж.области"</t>
  </si>
  <si>
    <t>МАУ Редакция газеты "Арзамасские новости"</t>
  </si>
  <si>
    <t>МАУК г.Арзамаса "Парк культуры и отдыха им. А.П. Гайдара"</t>
  </si>
  <si>
    <t>Приложение 2</t>
  </si>
  <si>
    <r>
      <t xml:space="preserve">Мониторинг деятельности хозяйствующих субъектов, доля участия субъекта РФ или муниципального образования в которых составляет 50 и более процентов
</t>
    </r>
    <r>
      <rPr>
        <sz val="14"/>
        <color indexed="8"/>
        <rFont val="Times New Roman"/>
        <family val="1"/>
        <charset val="204"/>
      </rPr>
      <t>(муниципальные бюджетные и казенные учреждения)</t>
    </r>
  </si>
  <si>
    <t>Наименование осуществляемого вида экономической деятельности с указанием кода ОКВЭД</t>
  </si>
  <si>
    <t>Число потребителей, получивших услуги
(в целом по всем учреждениям на рынке), человек</t>
  </si>
  <si>
    <t>Рыночная доля по числу потребителей
(в целом по всем учреждениям на рынке), 
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</si>
  <si>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</si>
  <si>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Рынок услуг дошкольного образования</t>
  </si>
  <si>
    <t>85.11</t>
  </si>
  <si>
    <t>Рынок услуг общего образования</t>
  </si>
  <si>
    <t>85.13</t>
  </si>
  <si>
    <t>Рынок услуг среднего профессионального образования</t>
  </si>
  <si>
    <t>Рынок услуг дополнительного образования детей</t>
  </si>
  <si>
    <t>85.41</t>
  </si>
  <si>
    <t>Рынок услуг детского отдыха и оздоровления</t>
  </si>
  <si>
    <t>МБУ ДО ДООЦ «Водопрь»</t>
  </si>
  <si>
    <t>93.29</t>
  </si>
  <si>
    <t>Рынок медицинских услуг</t>
  </si>
  <si>
    <t>Рынок психолого-педагогического сопровождения детей с ограниченными возможностями здоровья</t>
  </si>
  <si>
    <t xml:space="preserve">Рынок социальных услуг </t>
  </si>
  <si>
    <t>Другие рынки (другие виды деятельности)</t>
  </si>
  <si>
    <t>85.41.2</t>
  </si>
  <si>
    <t xml:space="preserve">90.04.3 </t>
  </si>
  <si>
    <t>91.01</t>
  </si>
  <si>
    <t>91.02</t>
  </si>
  <si>
    <t>58.13</t>
  </si>
  <si>
    <t>93.1</t>
  </si>
  <si>
    <t>93.29.9</t>
  </si>
  <si>
    <t>56.29</t>
  </si>
  <si>
    <t>56.10</t>
  </si>
  <si>
    <t>68.20.2</t>
  </si>
  <si>
    <t>96.03</t>
  </si>
  <si>
    <t>96.04</t>
  </si>
  <si>
    <t>35.30.3</t>
  </si>
  <si>
    <t>77.39</t>
  </si>
  <si>
    <t>49.31.21</t>
  </si>
  <si>
    <t>МУ "Центр физической культуры и спорта г.Арзамаса Нижегородской области"</t>
  </si>
  <si>
    <t>88.99</t>
  </si>
  <si>
    <t>92.62</t>
  </si>
  <si>
    <t xml:space="preserve">93.19 </t>
  </si>
  <si>
    <t>93.19</t>
  </si>
  <si>
    <t>Муниципальное бюджетное учреждение культуры «Арзамасский городской Дом культуры»</t>
  </si>
  <si>
    <t xml:space="preserve">Муниципальное бюджетное учреждение культуры Историко-художественный музей г.Арзамаса Нижегородской области </t>
  </si>
  <si>
    <t>Муниципальное бюджетное учреждение культуры "Арзамасский театр драмы"</t>
  </si>
  <si>
    <t>Муниципальное бюджетное учреждение культуры Литературно-мемориальный музей А.П.Гайдара г.Арзамаса Нижегородской области</t>
  </si>
  <si>
    <t>МБДОУ д/с №1 г.о.г.Арзамас</t>
  </si>
  <si>
    <t>МКДОУ д/с №3 г.о.г.Арзамас</t>
  </si>
  <si>
    <t>МБДОУ д/с №4 г.о.г.Арзамас</t>
  </si>
  <si>
    <t>МБДОУ д/с №6 г.о.г.Арзамас</t>
  </si>
  <si>
    <t>МБДОУ д/с №8 г.о.г.Арзамас</t>
  </si>
  <si>
    <t>МБДОУ д/с №11 г.о.г.Арзамас</t>
  </si>
  <si>
    <t>МБДОУ д/с №14 г.о.г.Арзамас</t>
  </si>
  <si>
    <t>МБДОУ д/с №15 г.о.г.Арзамас</t>
  </si>
  <si>
    <t>МБДОУ д/с №16 г.о.г.Арзамас</t>
  </si>
  <si>
    <t>МБДОУ д/с №17 г.о.г.Арзамас</t>
  </si>
  <si>
    <t>МБДОУ д/с №18 г.о.г.Арзамас</t>
  </si>
  <si>
    <t>МБДОУ д/с №19 г.о.г.Арзамас</t>
  </si>
  <si>
    <t>МБДОУ д/с №20 г.о.г.Арзамас</t>
  </si>
  <si>
    <t>МБДОУ д/с №23 г.о.г.Арзамас</t>
  </si>
  <si>
    <t>МБДОУ д/с №25 г.о.г.Арзамас</t>
  </si>
  <si>
    <t>МБДОУ д/с №26 г.о.г.Арзамас</t>
  </si>
  <si>
    <t>МБДОУ д/с №28 г.о.г.Арзамас</t>
  </si>
  <si>
    <t>МБДОУ д/с №29 г.о.г.Арзамас</t>
  </si>
  <si>
    <t>МБДОУ д/с №30 г.о.г.Арзамас</t>
  </si>
  <si>
    <t>МБДОУ д/с №32 г.о.г.Арзамас</t>
  </si>
  <si>
    <t>МБДОУ д/с №34 г.о.г.Арзамас</t>
  </si>
  <si>
    <t>МБДОУ д/с №35 г.о.г.Арзамас</t>
  </si>
  <si>
    <t>МБДОУ д/с №36 г.о.г.Арзамас</t>
  </si>
  <si>
    <t>МБДОУ д/с №39 г.о.г.Арзамас</t>
  </si>
  <si>
    <t>МБДОУ д/с №42 г.о.г.Арзамас</t>
  </si>
  <si>
    <t>МБДОУ д/с №43 г.о.г.Арзамас</t>
  </si>
  <si>
    <t>МБДОУ д/с №44 г.о.г.Арзамас</t>
  </si>
  <si>
    <t>МБДОУ д/с №45 г.о.г.Арзамас</t>
  </si>
  <si>
    <t>МБДОУ д/с №46 г.о.г.Арзамас</t>
  </si>
  <si>
    <t>МБДОУ д/с №47 г.о.г.Арзамас</t>
  </si>
  <si>
    <t>МБДОУ д/с №50 г.о.г.Арзамас</t>
  </si>
  <si>
    <t>МБДОУ д/с №51 г.о.г.Арзамас</t>
  </si>
  <si>
    <t>МБДОУ д/с №52 г.о.г.Арзамас</t>
  </si>
  <si>
    <t>МБДОУ д/с №53 г.о.г.Арзамас</t>
  </si>
  <si>
    <t>МБОУ СШ№1 г.о.г.Арзамас</t>
  </si>
  <si>
    <t>МБОУ СШ№2 им.А.С.Пушкина г.о.г.Арзамас</t>
  </si>
  <si>
    <t>МБОУ СШ№3 им.В.П.Чкалова г.о.г.Арзамас</t>
  </si>
  <si>
    <t>МБОУ Гимназия г.о.г.Арзамас</t>
  </si>
  <si>
    <t>МБОУ СШ№6 им.А.С. Макаренко г.о.г.Арзамас</t>
  </si>
  <si>
    <t>МБОУ СШ№7 им.А.П. Гайдара г.о.г.Арзамас</t>
  </si>
  <si>
    <t>МКОУ КШ№8 г.о.г.Арзамас</t>
  </si>
  <si>
    <t>МБОУ СШ№10 г.о.г.Арзамас</t>
  </si>
  <si>
    <t>МБОУ Лицей г.о.г.Арзамас</t>
  </si>
  <si>
    <t>МБОУ СШ№12 г.о.г.Арзамас</t>
  </si>
  <si>
    <t>МБОУ СШ№13 г.о.г.Арзамас</t>
  </si>
  <si>
    <t>МБОУ СШ№14 г.о.г.Арзамас</t>
  </si>
  <si>
    <t>МБОУ СШ№15 г.о.г.Арзамас</t>
  </si>
  <si>
    <t>МБОУ СШ№16 г.о.г.Арзамас</t>
  </si>
  <si>
    <t>МБОУ СШ№17 г.о.г.Арзамас</t>
  </si>
  <si>
    <t>МБОУ СШ№58 г.о.г.Арзамас</t>
  </si>
  <si>
    <t>Муниципальное бюджетное учреждение дополнительного образования «Центр развития творчества детей и юношества им. А.Гайдара» г.о.г.Арзамас</t>
  </si>
  <si>
    <t>Муниципальное бюджетное учреждение дополнительного образования "Центр внешкольной работы" г.о.г.Арзамас</t>
  </si>
  <si>
    <t>Муниципальное бюджетное учреждение дополнительного образования Детская юношеская спортивная школа №1 г.о.г.Арзамас</t>
  </si>
  <si>
    <t>Муниципальное бюджетное учреждение дополнительного образования Детская музыкальная школа №1 им. М.К.Бутаковой г.о.г.Арзамас</t>
  </si>
  <si>
    <t>Муниципальное бюджетное учреждение дополнительного образования Детская музыкальная школа №2 г.о.г.Арзамас</t>
  </si>
  <si>
    <t>Муниципальное бюджетное учреждение дополнительного образования «Детская художественная школа им.А.В.Ступина» г.о.г.Арзамас</t>
  </si>
  <si>
    <t>Муниципальное учреждение дополнительного образования  "Детско-юношеская спортивная школа №3" г.о.г.Арзамас</t>
  </si>
  <si>
    <t>Муниципальное бюджетное учреждение культуры "Централизованная библиотечная система" г.о.г.Арзамас</t>
  </si>
  <si>
    <t>МБУ ЦОД "Молодежный" г.о.г.Арзамас</t>
  </si>
  <si>
    <t>МБУ СОК "Импульс" г.о.г.Арзамас</t>
  </si>
  <si>
    <t>200 человек</t>
  </si>
  <si>
    <t>30 человек</t>
  </si>
  <si>
    <t>604 человека</t>
  </si>
  <si>
    <t>576 человек</t>
  </si>
  <si>
    <t>23 еденицы ТС</t>
  </si>
  <si>
    <t>18 еденицы ТС</t>
  </si>
  <si>
    <t xml:space="preserve">МУП КХ "Ритуал" (в стадии ликвидации) </t>
  </si>
  <si>
    <t xml:space="preserve">МУП "Комфорт" </t>
  </si>
  <si>
    <t xml:space="preserve">МУ ТЭПП (в стадии ликвидации) </t>
  </si>
  <si>
    <t xml:space="preserve">МУП ОЖКХ </t>
  </si>
  <si>
    <t xml:space="preserve">МУП АПАТ </t>
  </si>
  <si>
    <t xml:space="preserve">МУП Столовая №7 </t>
  </si>
  <si>
    <t xml:space="preserve">МАУ ДО ДЮСШ №2 </t>
  </si>
  <si>
    <t>МУ ТЭПП</t>
  </si>
  <si>
    <t>51702 человека</t>
  </si>
  <si>
    <t>362933 ГКал</t>
  </si>
  <si>
    <t>14888 тыс.человек</t>
  </si>
  <si>
    <t xml:space="preserve">18040 человек </t>
  </si>
  <si>
    <t>2580 кв.м.</t>
  </si>
  <si>
    <t>52000 чел/час</t>
  </si>
  <si>
    <t>342997 экземпляров газет</t>
  </si>
  <si>
    <t>263000 человек посетили аттракционы</t>
  </si>
  <si>
    <t>14760 человек</t>
  </si>
  <si>
    <t>2533 кв.м.</t>
  </si>
  <si>
    <t>50866 человек</t>
  </si>
  <si>
    <t>255145,99 ГКал</t>
  </si>
  <si>
    <t>14197 тыс.человек</t>
  </si>
  <si>
    <t>52160 чел/час.</t>
  </si>
  <si>
    <t>248482 экземпляра газет</t>
  </si>
  <si>
    <t>235900 человек посетили аттракционы</t>
  </si>
  <si>
    <t>Рыночная доля хозяйствующего субъекта в стоимостном выражении (по выручке от реализации товаров/ работ/ услуг), в процентах 
(оценочное значение)</t>
  </si>
  <si>
    <t>Рыночная доля хозяйствующего субъекта в натуральном выражении 
(по объемам реализованных товаров/ работ/ услуг), в процентах
(оценочное значение)</t>
  </si>
  <si>
    <t>390 тыс. человек</t>
  </si>
  <si>
    <t>404 тыс.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</si>
</sst>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1" xfId="2" applyFont="1" applyBorder="1" applyAlignment="1">
      <alignment horizontal="center" wrapText="1"/>
    </xf>
    <xf numFmtId="0" fontId="0" fillId="0" borderId="0" xfId="0" applyFont="1"/>
    <xf numFmtId="0" fontId="11" fillId="0" borderId="0" xfId="0" applyFont="1"/>
    <xf numFmtId="9" fontId="3" fillId="0" borderId="1" xfId="2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43" fontId="0" fillId="0" borderId="0" xfId="0" applyNumberFormat="1" applyFont="1"/>
    <xf numFmtId="0" fontId="0" fillId="0" borderId="0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7" xfId="2" applyFont="1" applyBorder="1" applyAlignment="1">
      <alignment horizontal="center" vertical="center" wrapText="1"/>
    </xf>
    <xf numFmtId="9" fontId="3" fillId="0" borderId="8" xfId="2" applyFont="1" applyBorder="1" applyAlignment="1">
      <alignment horizontal="center" vertical="center" wrapText="1"/>
    </xf>
    <xf numFmtId="9" fontId="3" fillId="0" borderId="9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9" fontId="3" fillId="2" borderId="7" xfId="0" applyNumberFormat="1" applyFont="1" applyFill="1" applyBorder="1" applyAlignment="1">
      <alignment horizontal="center" wrapText="1"/>
    </xf>
    <xf numFmtId="9" fontId="3" fillId="2" borderId="9" xfId="0" applyNumberFormat="1" applyFont="1" applyFill="1" applyBorder="1" applyAlignment="1">
      <alignment horizontal="center" wrapText="1"/>
    </xf>
    <xf numFmtId="9" fontId="3" fillId="0" borderId="7" xfId="2" applyFont="1" applyBorder="1" applyAlignment="1">
      <alignment horizontal="center" wrapText="1"/>
    </xf>
    <xf numFmtId="9" fontId="3" fillId="0" borderId="9" xfId="2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866775</xdr:colOff>
      <xdr:row>3</xdr:row>
      <xdr:rowOff>228600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81375" y="3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70675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714375</xdr:colOff>
      <xdr:row>3</xdr:row>
      <xdr:rowOff>0</xdr:rowOff>
    </xdr:from>
    <xdr:to>
      <xdr:col>7</xdr:col>
      <xdr:colOff>828675</xdr:colOff>
      <xdr:row>3</xdr:row>
      <xdr:rowOff>723900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10115550" y="381000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95250</xdr:colOff>
      <xdr:row>3</xdr:row>
      <xdr:rowOff>257175</xdr:rowOff>
    </xdr:to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12363450" y="3810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114300</xdr:colOff>
      <xdr:row>3</xdr:row>
      <xdr:rowOff>247650</xdr:rowOff>
    </xdr:to>
    <xdr:sp macro="" textlink="">
      <xdr:nvSpPr>
        <xdr:cNvPr id="1029" name="Text Box 11"/>
        <xdr:cNvSpPr txBox="1">
          <a:spLocks noChangeArrowheads="1"/>
        </xdr:cNvSpPr>
      </xdr:nvSpPr>
      <xdr:spPr bwMode="auto">
        <a:xfrm>
          <a:off x="12592050" y="381000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866775</xdr:colOff>
      <xdr:row>3</xdr:row>
      <xdr:rowOff>228600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381375" y="12411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7229475" y="12411075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714375</xdr:colOff>
      <xdr:row>3</xdr:row>
      <xdr:rowOff>0</xdr:rowOff>
    </xdr:from>
    <xdr:to>
      <xdr:col>7</xdr:col>
      <xdr:colOff>828675</xdr:colOff>
      <xdr:row>3</xdr:row>
      <xdr:rowOff>723900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10115550" y="12411075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99172</xdr:colOff>
      <xdr:row>3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468225" y="1190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114300</xdr:colOff>
      <xdr:row>3</xdr:row>
      <xdr:rowOff>247650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2639675" y="1190625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857250</xdr:colOff>
      <xdr:row>3</xdr:row>
      <xdr:rowOff>0</xdr:rowOff>
    </xdr:from>
    <xdr:to>
      <xdr:col>5</xdr:col>
      <xdr:colOff>971550</xdr:colOff>
      <xdr:row>3</xdr:row>
      <xdr:rowOff>733425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90392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857250</xdr:colOff>
      <xdr:row>3</xdr:row>
      <xdr:rowOff>0</xdr:rowOff>
    </xdr:from>
    <xdr:to>
      <xdr:col>5</xdr:col>
      <xdr:colOff>971550</xdr:colOff>
      <xdr:row>3</xdr:row>
      <xdr:rowOff>733425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90392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2</xdr:row>
      <xdr:rowOff>0</xdr:rowOff>
    </xdr:from>
    <xdr:to>
      <xdr:col>2</xdr:col>
      <xdr:colOff>866775</xdr:colOff>
      <xdr:row>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147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857250</xdr:colOff>
      <xdr:row>2</xdr:row>
      <xdr:rowOff>0</xdr:rowOff>
    </xdr:from>
    <xdr:to>
      <xdr:col>4</xdr:col>
      <xdr:colOff>971550</xdr:colOff>
      <xdr:row>3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0392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714375</xdr:colOff>
      <xdr:row>2</xdr:row>
      <xdr:rowOff>0</xdr:rowOff>
    </xdr:from>
    <xdr:to>
      <xdr:col>6</xdr:col>
      <xdr:colOff>828675</xdr:colOff>
      <xdr:row>3</xdr:row>
      <xdr:rowOff>76200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2925425" y="971550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257175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6906875" y="971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114300</xdr:colOff>
      <xdr:row>2</xdr:row>
      <xdr:rowOff>247650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16906875" y="971550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2</xdr:row>
      <xdr:rowOff>0</xdr:rowOff>
    </xdr:from>
    <xdr:to>
      <xdr:col>2</xdr:col>
      <xdr:colOff>866775</xdr:colOff>
      <xdr:row>2</xdr:row>
      <xdr:rowOff>228600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14700" y="9715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857250</xdr:colOff>
      <xdr:row>2</xdr:row>
      <xdr:rowOff>0</xdr:rowOff>
    </xdr:from>
    <xdr:to>
      <xdr:col>4</xdr:col>
      <xdr:colOff>971550</xdr:colOff>
      <xdr:row>3</xdr:row>
      <xdr:rowOff>85725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90392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714375</xdr:colOff>
      <xdr:row>2</xdr:row>
      <xdr:rowOff>0</xdr:rowOff>
    </xdr:from>
    <xdr:to>
      <xdr:col>6</xdr:col>
      <xdr:colOff>828675</xdr:colOff>
      <xdr:row>3</xdr:row>
      <xdr:rowOff>76200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2925425" y="971550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906875" y="971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114300</xdr:colOff>
      <xdr:row>2</xdr:row>
      <xdr:rowOff>247650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6906875" y="971550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3</xdr:row>
      <xdr:rowOff>85725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3</xdr:row>
      <xdr:rowOff>85725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857250</xdr:colOff>
      <xdr:row>2</xdr:row>
      <xdr:rowOff>0</xdr:rowOff>
    </xdr:from>
    <xdr:ext cx="114300" cy="73342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3</xdr:row>
      <xdr:rowOff>85725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857250</xdr:colOff>
      <xdr:row>2</xdr:row>
      <xdr:rowOff>0</xdr:rowOff>
    </xdr:from>
    <xdr:to>
      <xdr:col>5</xdr:col>
      <xdr:colOff>971550</xdr:colOff>
      <xdr:row>3</xdr:row>
      <xdr:rowOff>85725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111567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14300" cy="733425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0258425" y="9715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view="pageBreakPreview" topLeftCell="A4" zoomScale="85" zoomScaleNormal="100" zoomScaleSheetLayoutView="85" workbookViewId="0">
      <pane xSplit="2" ySplit="4" topLeftCell="C11" activePane="bottomRight" state="frozenSplit"/>
      <selection activeCell="A4" sqref="A4"/>
      <selection pane="topRight" activeCell="H4" sqref="H4"/>
      <selection pane="bottomLeft" activeCell="A12" sqref="A12"/>
      <selection pane="bottomRight" activeCell="F11" sqref="F11"/>
    </sheetView>
  </sheetViews>
  <sheetFormatPr defaultRowHeight="15" x14ac:dyDescent="0.25"/>
  <cols>
    <col min="1" max="1" width="5.42578125" style="3" customWidth="1"/>
    <col min="2" max="2" width="18.42578125" style="2" customWidth="1"/>
    <col min="3" max="3" width="18" style="2" customWidth="1"/>
    <col min="4" max="4" width="28.7109375" style="2" customWidth="1"/>
    <col min="5" max="6" width="22.28515625" style="2" customWidth="1"/>
    <col min="7" max="7" width="23" style="2" customWidth="1"/>
    <col min="8" max="8" width="17.28515625" style="2" customWidth="1"/>
    <col min="9" max="9" width="15.5703125" style="5" customWidth="1"/>
    <col min="10" max="10" width="18.7109375" style="5" customWidth="1"/>
  </cols>
  <sheetData>
    <row r="1" spans="1:10" ht="27.75" customHeight="1" x14ac:dyDescent="0.25">
      <c r="A1" s="4"/>
      <c r="B1" s="5"/>
      <c r="C1" s="5"/>
      <c r="D1" s="5"/>
      <c r="E1" s="5"/>
      <c r="F1" s="5"/>
      <c r="G1" s="5"/>
      <c r="H1" s="5"/>
    </row>
    <row r="2" spans="1:10" ht="78" customHeight="1" x14ac:dyDescent="0.2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73.5" customHeight="1" x14ac:dyDescent="0.25">
      <c r="A4" s="40" t="s">
        <v>2</v>
      </c>
      <c r="B4" s="40" t="s">
        <v>0</v>
      </c>
      <c r="C4" s="40" t="s">
        <v>1</v>
      </c>
      <c r="D4" s="40" t="s">
        <v>7</v>
      </c>
      <c r="E4" s="40" t="s">
        <v>151</v>
      </c>
      <c r="F4" s="40" t="s">
        <v>9</v>
      </c>
      <c r="G4" s="40" t="s">
        <v>152</v>
      </c>
      <c r="H4" s="40" t="s">
        <v>13</v>
      </c>
      <c r="I4" s="40"/>
      <c r="J4" s="40"/>
    </row>
    <row r="5" spans="1:10" s="1" customFormat="1" ht="22.5" customHeight="1" x14ac:dyDescent="0.25">
      <c r="A5" s="40"/>
      <c r="B5" s="40"/>
      <c r="C5" s="40"/>
      <c r="D5" s="40"/>
      <c r="E5" s="40"/>
      <c r="F5" s="40"/>
      <c r="G5" s="40"/>
      <c r="H5" s="40" t="s">
        <v>5</v>
      </c>
      <c r="I5" s="40" t="s">
        <v>6</v>
      </c>
      <c r="J5" s="40"/>
    </row>
    <row r="6" spans="1:10" s="1" customFormat="1" ht="78.75" customHeight="1" x14ac:dyDescent="0.25">
      <c r="A6" s="40"/>
      <c r="B6" s="40"/>
      <c r="C6" s="40"/>
      <c r="D6" s="40"/>
      <c r="E6" s="40"/>
      <c r="F6" s="40"/>
      <c r="G6" s="40"/>
      <c r="H6" s="40"/>
      <c r="I6" s="6" t="s">
        <v>3</v>
      </c>
      <c r="J6" s="6" t="s">
        <v>4</v>
      </c>
    </row>
    <row r="7" spans="1:10" s="9" customFormat="1" ht="12" customHeight="1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.75" customHeight="1" x14ac:dyDescent="0.25">
      <c r="A8" s="38">
        <v>2018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12" customFormat="1" ht="38.25" customHeight="1" x14ac:dyDescent="0.25">
      <c r="A9" s="11">
        <v>1</v>
      </c>
      <c r="B9" s="11" t="s">
        <v>132</v>
      </c>
      <c r="C9" s="16">
        <v>1</v>
      </c>
      <c r="D9" s="14" t="s">
        <v>44</v>
      </c>
      <c r="E9" s="14"/>
      <c r="F9" s="19" t="s">
        <v>138</v>
      </c>
      <c r="G9" s="14"/>
      <c r="H9" s="15">
        <v>0</v>
      </c>
      <c r="I9" s="15">
        <v>0</v>
      </c>
      <c r="J9" s="15">
        <v>0</v>
      </c>
    </row>
    <row r="10" spans="1:10" s="12" customFormat="1" ht="51.75" customHeight="1" x14ac:dyDescent="0.25">
      <c r="A10" s="11">
        <v>2</v>
      </c>
      <c r="B10" s="11" t="s">
        <v>11</v>
      </c>
      <c r="C10" s="16">
        <v>1</v>
      </c>
      <c r="D10" s="14" t="s">
        <v>45</v>
      </c>
      <c r="E10" s="14"/>
      <c r="F10" s="19" t="s">
        <v>154</v>
      </c>
      <c r="G10" s="14"/>
      <c r="H10" s="15">
        <v>0</v>
      </c>
      <c r="I10" s="15">
        <v>0</v>
      </c>
      <c r="J10" s="15">
        <v>0</v>
      </c>
    </row>
    <row r="11" spans="1:10" s="12" customFormat="1" ht="72" customHeight="1" x14ac:dyDescent="0.25">
      <c r="A11" s="11">
        <v>3</v>
      </c>
      <c r="B11" s="11" t="s">
        <v>12</v>
      </c>
      <c r="C11" s="16">
        <v>1</v>
      </c>
      <c r="D11" s="14" t="s">
        <v>46</v>
      </c>
      <c r="E11" s="16">
        <v>0.15</v>
      </c>
      <c r="F11" s="14" t="s">
        <v>139</v>
      </c>
      <c r="G11" s="16">
        <v>0.15</v>
      </c>
      <c r="H11" s="15">
        <v>0</v>
      </c>
      <c r="I11" s="15">
        <v>0</v>
      </c>
      <c r="J11" s="15">
        <v>0</v>
      </c>
    </row>
    <row r="12" spans="1:10" s="12" customFormat="1" ht="68.25" customHeight="1" x14ac:dyDescent="0.25">
      <c r="A12" s="11">
        <v>4</v>
      </c>
      <c r="B12" s="11" t="s">
        <v>127</v>
      </c>
      <c r="C12" s="16">
        <v>1</v>
      </c>
      <c r="D12" s="14" t="s">
        <v>47</v>
      </c>
      <c r="E12" s="16">
        <v>0.05</v>
      </c>
      <c r="F12" s="14" t="s">
        <v>121</v>
      </c>
      <c r="G12" s="16">
        <v>0.05</v>
      </c>
      <c r="H12" s="15">
        <v>0</v>
      </c>
      <c r="I12" s="15">
        <v>0</v>
      </c>
      <c r="J12" s="15">
        <v>0</v>
      </c>
    </row>
    <row r="13" spans="1:10" s="12" customFormat="1" ht="36.75" customHeight="1" x14ac:dyDescent="0.25">
      <c r="A13" s="11">
        <v>5</v>
      </c>
      <c r="B13" s="11" t="s">
        <v>128</v>
      </c>
      <c r="C13" s="16">
        <v>1</v>
      </c>
      <c r="D13" s="14" t="s">
        <v>48</v>
      </c>
      <c r="E13" s="16">
        <v>0.8</v>
      </c>
      <c r="F13" s="14" t="s">
        <v>135</v>
      </c>
      <c r="G13" s="16">
        <v>0.8</v>
      </c>
      <c r="H13" s="19">
        <v>1500</v>
      </c>
      <c r="I13" s="19">
        <v>0</v>
      </c>
      <c r="J13" s="19">
        <v>1500</v>
      </c>
    </row>
    <row r="14" spans="1:10" s="12" customFormat="1" ht="54" customHeight="1" x14ac:dyDescent="0.25">
      <c r="A14" s="11">
        <v>6</v>
      </c>
      <c r="B14" s="11" t="s">
        <v>134</v>
      </c>
      <c r="C14" s="16">
        <v>1</v>
      </c>
      <c r="D14" s="14" t="s">
        <v>49</v>
      </c>
      <c r="E14" s="16">
        <v>0.98</v>
      </c>
      <c r="F14" s="14" t="s">
        <v>136</v>
      </c>
      <c r="G14" s="16">
        <v>0.98</v>
      </c>
      <c r="H14" s="19">
        <v>20000</v>
      </c>
      <c r="I14" s="19">
        <v>0</v>
      </c>
      <c r="J14" s="19">
        <v>20000</v>
      </c>
    </row>
    <row r="15" spans="1:10" s="12" customFormat="1" ht="15.75" x14ac:dyDescent="0.25">
      <c r="A15" s="11">
        <v>7</v>
      </c>
      <c r="B15" s="11" t="s">
        <v>130</v>
      </c>
      <c r="C15" s="16">
        <v>1</v>
      </c>
      <c r="D15" s="14" t="s">
        <v>50</v>
      </c>
      <c r="E15" s="16">
        <v>0.08</v>
      </c>
      <c r="F15" s="14" t="s">
        <v>125</v>
      </c>
      <c r="G15" s="16">
        <v>0.08</v>
      </c>
      <c r="H15" s="19">
        <v>0</v>
      </c>
      <c r="I15" s="19">
        <v>0</v>
      </c>
      <c r="J15" s="19">
        <v>0</v>
      </c>
    </row>
    <row r="16" spans="1:10" s="12" customFormat="1" ht="15.75" x14ac:dyDescent="0.25">
      <c r="A16" s="11">
        <v>8</v>
      </c>
      <c r="B16" s="11" t="s">
        <v>131</v>
      </c>
      <c r="C16" s="16">
        <v>1</v>
      </c>
      <c r="D16" s="14" t="s">
        <v>51</v>
      </c>
      <c r="E16" s="16">
        <v>1</v>
      </c>
      <c r="F16" s="14" t="s">
        <v>137</v>
      </c>
      <c r="G16" s="16">
        <v>1</v>
      </c>
      <c r="H16" s="19">
        <v>75807</v>
      </c>
      <c r="I16" s="19">
        <v>67856</v>
      </c>
      <c r="J16" s="19">
        <v>8000</v>
      </c>
    </row>
    <row r="17" spans="1:10" s="12" customFormat="1" ht="45" x14ac:dyDescent="0.25">
      <c r="A17" s="11">
        <v>9</v>
      </c>
      <c r="B17" s="11" t="s">
        <v>14</v>
      </c>
      <c r="C17" s="16">
        <v>0.86</v>
      </c>
      <c r="D17" s="14" t="s">
        <v>42</v>
      </c>
      <c r="E17" s="16">
        <v>0.14000000000000001</v>
      </c>
      <c r="F17" s="14" t="s">
        <v>140</v>
      </c>
      <c r="G17" s="16">
        <v>0.14000000000000001</v>
      </c>
      <c r="H17" s="19">
        <v>46566.6</v>
      </c>
      <c r="I17" s="19">
        <v>0</v>
      </c>
      <c r="J17" s="19">
        <v>46566.6</v>
      </c>
    </row>
    <row r="18" spans="1:10" s="12" customFormat="1" ht="60" x14ac:dyDescent="0.25">
      <c r="A18" s="11">
        <v>10</v>
      </c>
      <c r="B18" s="11" t="s">
        <v>15</v>
      </c>
      <c r="C18" s="16">
        <v>1</v>
      </c>
      <c r="D18" s="14" t="s">
        <v>41</v>
      </c>
      <c r="E18" s="16">
        <v>0.35</v>
      </c>
      <c r="F18" s="14" t="s">
        <v>141</v>
      </c>
      <c r="G18" s="16">
        <v>0.35</v>
      </c>
      <c r="H18" s="19">
        <v>6413.1</v>
      </c>
      <c r="I18" s="19">
        <v>1810.9</v>
      </c>
      <c r="J18" s="19">
        <v>4602.2</v>
      </c>
    </row>
    <row r="19" spans="1:10" s="12" customFormat="1" ht="60" x14ac:dyDescent="0.25">
      <c r="A19" s="11">
        <v>11</v>
      </c>
      <c r="B19" s="11" t="s">
        <v>16</v>
      </c>
      <c r="C19" s="16">
        <v>1</v>
      </c>
      <c r="D19" s="14" t="s">
        <v>43</v>
      </c>
      <c r="E19" s="16">
        <v>0.95</v>
      </c>
      <c r="F19" s="14" t="s">
        <v>142</v>
      </c>
      <c r="G19" s="16">
        <v>0.95</v>
      </c>
      <c r="H19" s="19">
        <v>6795.4</v>
      </c>
      <c r="I19" s="19">
        <v>229.4</v>
      </c>
      <c r="J19" s="19">
        <v>6566</v>
      </c>
    </row>
    <row r="20" spans="1:10" s="13" customFormat="1" ht="30" x14ac:dyDescent="0.25">
      <c r="A20" s="11">
        <v>12</v>
      </c>
      <c r="B20" s="11" t="s">
        <v>133</v>
      </c>
      <c r="C20" s="16">
        <v>1</v>
      </c>
      <c r="D20" s="14" t="s">
        <v>29</v>
      </c>
      <c r="E20" s="72">
        <v>0.06</v>
      </c>
      <c r="F20" s="15" t="s">
        <v>123</v>
      </c>
      <c r="G20" s="72">
        <v>0.06</v>
      </c>
      <c r="H20" s="19">
        <v>8185.9</v>
      </c>
      <c r="I20" s="19">
        <v>944.5</v>
      </c>
      <c r="J20" s="19">
        <v>7241.4</v>
      </c>
    </row>
    <row r="21" spans="1:10" ht="15.75" customHeight="1" x14ac:dyDescent="0.25">
      <c r="A21" s="38">
        <v>2019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s="12" customFormat="1" ht="30" x14ac:dyDescent="0.25">
      <c r="A22" s="11">
        <v>1</v>
      </c>
      <c r="B22" s="11" t="s">
        <v>132</v>
      </c>
      <c r="C22" s="16">
        <v>1</v>
      </c>
      <c r="D22" s="14" t="s">
        <v>44</v>
      </c>
      <c r="E22" s="14"/>
      <c r="F22" s="14" t="s">
        <v>143</v>
      </c>
      <c r="G22" s="14"/>
      <c r="H22" s="19">
        <v>0</v>
      </c>
      <c r="I22" s="19">
        <v>0</v>
      </c>
      <c r="J22" s="19">
        <v>0</v>
      </c>
    </row>
    <row r="23" spans="1:10" s="12" customFormat="1" ht="45" x14ac:dyDescent="0.25">
      <c r="A23" s="11">
        <v>2</v>
      </c>
      <c r="B23" s="11" t="s">
        <v>11</v>
      </c>
      <c r="C23" s="16">
        <v>1</v>
      </c>
      <c r="D23" s="14" t="s">
        <v>45</v>
      </c>
      <c r="E23" s="14"/>
      <c r="F23" s="14" t="s">
        <v>153</v>
      </c>
      <c r="G23" s="14"/>
      <c r="H23" s="19">
        <v>0</v>
      </c>
      <c r="I23" s="19">
        <v>0</v>
      </c>
      <c r="J23" s="19">
        <v>0</v>
      </c>
    </row>
    <row r="24" spans="1:10" s="12" customFormat="1" ht="45" x14ac:dyDescent="0.25">
      <c r="A24" s="11">
        <v>3</v>
      </c>
      <c r="B24" s="11" t="s">
        <v>12</v>
      </c>
      <c r="C24" s="16">
        <v>1</v>
      </c>
      <c r="D24" s="14" t="s">
        <v>46</v>
      </c>
      <c r="E24" s="16">
        <v>0.14000000000000001</v>
      </c>
      <c r="F24" s="14" t="s">
        <v>144</v>
      </c>
      <c r="G24" s="16">
        <v>0.14000000000000001</v>
      </c>
      <c r="H24" s="19">
        <v>0</v>
      </c>
      <c r="I24" s="19">
        <v>0</v>
      </c>
      <c r="J24" s="19">
        <v>0</v>
      </c>
    </row>
    <row r="25" spans="1:10" s="12" customFormat="1" ht="51" customHeight="1" x14ac:dyDescent="0.25">
      <c r="A25" s="11">
        <v>4</v>
      </c>
      <c r="B25" s="11" t="s">
        <v>127</v>
      </c>
      <c r="C25" s="16">
        <v>1</v>
      </c>
      <c r="D25" s="14" t="s">
        <v>47</v>
      </c>
      <c r="E25" s="16">
        <v>0.01</v>
      </c>
      <c r="F25" s="16" t="s">
        <v>122</v>
      </c>
      <c r="G25" s="16">
        <v>0.01</v>
      </c>
      <c r="H25" s="19">
        <v>6328</v>
      </c>
      <c r="I25" s="19">
        <v>0</v>
      </c>
      <c r="J25" s="19">
        <v>6328</v>
      </c>
    </row>
    <row r="26" spans="1:10" s="12" customFormat="1" ht="42" customHeight="1" x14ac:dyDescent="0.25">
      <c r="A26" s="11">
        <v>5</v>
      </c>
      <c r="B26" s="11" t="s">
        <v>128</v>
      </c>
      <c r="C26" s="16">
        <v>1</v>
      </c>
      <c r="D26" s="14" t="s">
        <v>48</v>
      </c>
      <c r="E26" s="16">
        <v>0.7</v>
      </c>
      <c r="F26" s="14" t="s">
        <v>145</v>
      </c>
      <c r="G26" s="16">
        <v>0.7</v>
      </c>
      <c r="H26" s="19">
        <v>6500</v>
      </c>
      <c r="I26" s="19">
        <v>0</v>
      </c>
      <c r="J26" s="19">
        <v>6500</v>
      </c>
    </row>
    <row r="27" spans="1:10" s="12" customFormat="1" ht="53.25" customHeight="1" x14ac:dyDescent="0.25">
      <c r="A27" s="11">
        <v>6</v>
      </c>
      <c r="B27" s="11" t="s">
        <v>129</v>
      </c>
      <c r="C27" s="16">
        <v>1</v>
      </c>
      <c r="D27" s="14" t="s">
        <v>49</v>
      </c>
      <c r="E27" s="16">
        <v>0.48</v>
      </c>
      <c r="F27" s="14" t="s">
        <v>146</v>
      </c>
      <c r="G27" s="16">
        <v>0.48</v>
      </c>
      <c r="H27" s="19">
        <v>0</v>
      </c>
      <c r="I27" s="19">
        <v>0</v>
      </c>
      <c r="J27" s="19">
        <v>0</v>
      </c>
    </row>
    <row r="28" spans="1:10" s="12" customFormat="1" ht="15.75" x14ac:dyDescent="0.25">
      <c r="A28" s="11">
        <v>7</v>
      </c>
      <c r="B28" s="11" t="s">
        <v>130</v>
      </c>
      <c r="C28" s="16">
        <v>1</v>
      </c>
      <c r="D28" s="14" t="s">
        <v>50</v>
      </c>
      <c r="E28" s="16">
        <v>0.06</v>
      </c>
      <c r="F28" s="14" t="s">
        <v>126</v>
      </c>
      <c r="G28" s="16">
        <v>0.06</v>
      </c>
      <c r="H28" s="19">
        <v>0</v>
      </c>
      <c r="I28" s="19">
        <v>0</v>
      </c>
      <c r="J28" s="19">
        <v>0</v>
      </c>
    </row>
    <row r="29" spans="1:10" s="12" customFormat="1" ht="15.75" x14ac:dyDescent="0.25">
      <c r="A29" s="11">
        <v>8</v>
      </c>
      <c r="B29" s="11" t="s">
        <v>131</v>
      </c>
      <c r="C29" s="16">
        <v>1</v>
      </c>
      <c r="D29" s="14" t="s">
        <v>51</v>
      </c>
      <c r="E29" s="16">
        <v>1</v>
      </c>
      <c r="F29" s="14" t="s">
        <v>147</v>
      </c>
      <c r="G29" s="16">
        <v>1</v>
      </c>
      <c r="H29" s="19">
        <v>74918</v>
      </c>
      <c r="I29" s="19">
        <v>74838</v>
      </c>
      <c r="J29" s="19">
        <v>80</v>
      </c>
    </row>
    <row r="30" spans="1:10" s="12" customFormat="1" ht="45" x14ac:dyDescent="0.25">
      <c r="A30" s="11">
        <v>9</v>
      </c>
      <c r="B30" s="11" t="s">
        <v>14</v>
      </c>
      <c r="C30" s="16">
        <v>0.89</v>
      </c>
      <c r="D30" s="14" t="s">
        <v>42</v>
      </c>
      <c r="E30" s="16">
        <v>0.11</v>
      </c>
      <c r="F30" s="14" t="s">
        <v>148</v>
      </c>
      <c r="G30" s="16">
        <v>0.11</v>
      </c>
      <c r="H30" s="19">
        <v>51684.7</v>
      </c>
      <c r="I30" s="19">
        <v>0</v>
      </c>
      <c r="J30" s="19">
        <v>51684.7</v>
      </c>
    </row>
    <row r="31" spans="1:10" s="12" customFormat="1" ht="60" x14ac:dyDescent="0.25">
      <c r="A31" s="11">
        <v>10</v>
      </c>
      <c r="B31" s="11" t="s">
        <v>15</v>
      </c>
      <c r="C31" s="16">
        <v>1</v>
      </c>
      <c r="D31" s="14" t="s">
        <v>41</v>
      </c>
      <c r="E31" s="16">
        <v>0.33</v>
      </c>
      <c r="F31" s="14" t="s">
        <v>149</v>
      </c>
      <c r="G31" s="16">
        <v>0.33</v>
      </c>
      <c r="H31" s="19">
        <v>3169.5</v>
      </c>
      <c r="I31" s="19">
        <v>1823.5</v>
      </c>
      <c r="J31" s="19">
        <v>1346</v>
      </c>
    </row>
    <row r="32" spans="1:10" s="12" customFormat="1" ht="60" x14ac:dyDescent="0.25">
      <c r="A32" s="11">
        <v>11</v>
      </c>
      <c r="B32" s="11" t="s">
        <v>16</v>
      </c>
      <c r="C32" s="16">
        <v>1</v>
      </c>
      <c r="D32" s="14" t="s">
        <v>43</v>
      </c>
      <c r="E32" s="16">
        <v>0.95</v>
      </c>
      <c r="F32" s="14" t="s">
        <v>150</v>
      </c>
      <c r="G32" s="16">
        <v>0.95</v>
      </c>
      <c r="H32" s="19">
        <v>111530</v>
      </c>
      <c r="I32" s="19">
        <v>97846</v>
      </c>
      <c r="J32" s="19">
        <v>13683</v>
      </c>
    </row>
    <row r="33" spans="1:10" s="12" customFormat="1" ht="30" x14ac:dyDescent="0.25">
      <c r="A33" s="11">
        <v>12</v>
      </c>
      <c r="B33" s="11" t="s">
        <v>133</v>
      </c>
      <c r="C33" s="16">
        <v>1</v>
      </c>
      <c r="D33" s="14" t="s">
        <v>29</v>
      </c>
      <c r="E33" s="16">
        <v>0.06</v>
      </c>
      <c r="F33" s="14" t="s">
        <v>124</v>
      </c>
      <c r="G33" s="72">
        <v>0.06</v>
      </c>
      <c r="H33" s="19">
        <v>6732</v>
      </c>
      <c r="I33" s="19">
        <v>441</v>
      </c>
      <c r="J33" s="19">
        <v>6291</v>
      </c>
    </row>
    <row r="34" spans="1:10" ht="27" customHeight="1" x14ac:dyDescent="0.25">
      <c r="A34" s="41" t="s">
        <v>8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1"/>
      <c r="B36" s="1"/>
      <c r="C36" s="1"/>
      <c r="D36" s="1"/>
      <c r="E36"/>
      <c r="F36"/>
      <c r="G36"/>
      <c r="H36"/>
      <c r="I36"/>
      <c r="J36"/>
    </row>
    <row r="37" spans="1:10" x14ac:dyDescent="0.25">
      <c r="A37" s="1"/>
      <c r="B37" s="1"/>
      <c r="C37" s="1"/>
      <c r="D37" s="1"/>
      <c r="E37"/>
      <c r="F37"/>
      <c r="G37"/>
      <c r="H37"/>
      <c r="I37"/>
      <c r="J37"/>
    </row>
    <row r="38" spans="1:10" x14ac:dyDescent="0.25">
      <c r="A38" s="1"/>
      <c r="B38" s="1"/>
      <c r="C38" s="1"/>
      <c r="D38" s="1"/>
      <c r="E38"/>
      <c r="F38"/>
      <c r="G38"/>
      <c r="H38"/>
      <c r="I38"/>
      <c r="J38"/>
    </row>
    <row r="39" spans="1:10" x14ac:dyDescent="0.25">
      <c r="A39" s="1"/>
      <c r="B39" s="1"/>
      <c r="C39" s="1"/>
      <c r="D39" s="1"/>
      <c r="E39"/>
      <c r="F39"/>
      <c r="G39"/>
      <c r="H39"/>
      <c r="I39"/>
      <c r="J39"/>
    </row>
    <row r="40" spans="1:10" x14ac:dyDescent="0.25">
      <c r="A40" s="1"/>
      <c r="B40" s="1"/>
      <c r="C40" s="1"/>
      <c r="D40" s="1"/>
      <c r="E40"/>
      <c r="F40"/>
      <c r="G40"/>
      <c r="H40"/>
      <c r="I40"/>
      <c r="J40"/>
    </row>
    <row r="41" spans="1:10" x14ac:dyDescent="0.25">
      <c r="A41" s="1"/>
      <c r="B41" s="1"/>
      <c r="C41" s="1"/>
      <c r="D41" s="1"/>
      <c r="E41"/>
      <c r="F41"/>
      <c r="G41"/>
      <c r="H41"/>
      <c r="I41"/>
      <c r="J41"/>
    </row>
    <row r="42" spans="1:10" x14ac:dyDescent="0.25">
      <c r="A42" s="1"/>
      <c r="B42" s="1"/>
      <c r="C42" s="1"/>
      <c r="D42" s="1"/>
      <c r="E42"/>
      <c r="F42"/>
      <c r="G42"/>
      <c r="H42"/>
      <c r="I42"/>
      <c r="J42"/>
    </row>
    <row r="43" spans="1:10" x14ac:dyDescent="0.25">
      <c r="A43" s="1"/>
      <c r="B43" s="1"/>
      <c r="C43" s="1"/>
      <c r="D43" s="1"/>
      <c r="E43"/>
      <c r="F43"/>
      <c r="G43"/>
      <c r="H43"/>
      <c r="I43"/>
      <c r="J43"/>
    </row>
    <row r="44" spans="1:10" x14ac:dyDescent="0.25">
      <c r="A44" s="1"/>
      <c r="B44" s="1"/>
      <c r="C44" s="1"/>
      <c r="D44" s="1"/>
      <c r="E44"/>
      <c r="F44"/>
      <c r="G44"/>
      <c r="H44"/>
      <c r="I44"/>
      <c r="J44"/>
    </row>
    <row r="45" spans="1:10" x14ac:dyDescent="0.25">
      <c r="A45" s="1"/>
      <c r="B45" s="1"/>
      <c r="C45" s="1"/>
      <c r="D45" s="1"/>
      <c r="E45"/>
      <c r="F45"/>
      <c r="G45"/>
      <c r="H45"/>
      <c r="I45"/>
      <c r="J45"/>
    </row>
    <row r="46" spans="1:10" x14ac:dyDescent="0.25">
      <c r="A46" s="1"/>
      <c r="B46" s="1"/>
      <c r="C46" s="1"/>
      <c r="D46" s="1"/>
      <c r="E46"/>
      <c r="F46"/>
      <c r="G46"/>
      <c r="H46"/>
      <c r="I46"/>
      <c r="J46"/>
    </row>
    <row r="47" spans="1:10" x14ac:dyDescent="0.25">
      <c r="A47" s="1"/>
      <c r="B47" s="1"/>
      <c r="C47" s="1"/>
      <c r="D47" s="1"/>
      <c r="E47"/>
      <c r="F47"/>
      <c r="G47"/>
      <c r="H47"/>
      <c r="I47"/>
      <c r="J47"/>
    </row>
    <row r="48" spans="1:10" x14ac:dyDescent="0.25">
      <c r="A48" s="1"/>
      <c r="B48" s="1"/>
      <c r="C48" s="1"/>
      <c r="D48" s="1"/>
      <c r="E48"/>
      <c r="F48"/>
      <c r="G48"/>
      <c r="H48"/>
      <c r="I48"/>
      <c r="J48"/>
    </row>
    <row r="49" spans="1:10" x14ac:dyDescent="0.25">
      <c r="A49" s="1"/>
      <c r="B49" s="1"/>
      <c r="C49" s="1"/>
      <c r="D49" s="1"/>
      <c r="E49"/>
      <c r="F49"/>
      <c r="G49"/>
      <c r="H49"/>
      <c r="I49"/>
      <c r="J49"/>
    </row>
    <row r="50" spans="1:10" x14ac:dyDescent="0.25">
      <c r="A50" s="1"/>
      <c r="B50" s="1"/>
      <c r="C50" s="1"/>
      <c r="D50" s="1"/>
      <c r="E50"/>
      <c r="F50"/>
      <c r="G50"/>
      <c r="H50"/>
      <c r="I50"/>
      <c r="J50"/>
    </row>
    <row r="51" spans="1:10" x14ac:dyDescent="0.25">
      <c r="A51" s="1"/>
      <c r="B51" s="1"/>
      <c r="C51" s="1"/>
      <c r="D51" s="1"/>
      <c r="E51"/>
      <c r="F51"/>
      <c r="G51"/>
      <c r="H51"/>
      <c r="I51"/>
      <c r="J51"/>
    </row>
    <row r="52" spans="1:10" x14ac:dyDescent="0.25">
      <c r="A52" s="1"/>
      <c r="B52" s="1"/>
      <c r="C52" s="1"/>
      <c r="D52" s="1"/>
      <c r="E52"/>
      <c r="F52"/>
      <c r="G52"/>
      <c r="H52"/>
      <c r="I52"/>
      <c r="J52"/>
    </row>
    <row r="53" spans="1:10" x14ac:dyDescent="0.25">
      <c r="A53" s="1"/>
      <c r="B53" s="1"/>
      <c r="C53" s="1"/>
      <c r="D53" s="1"/>
      <c r="E53"/>
      <c r="F53"/>
      <c r="G53"/>
      <c r="H53"/>
      <c r="I53"/>
      <c r="J53"/>
    </row>
    <row r="54" spans="1:10" x14ac:dyDescent="0.25">
      <c r="A54" s="1"/>
      <c r="B54" s="1"/>
      <c r="C54" s="1"/>
      <c r="D54" s="1"/>
      <c r="E54"/>
      <c r="F54"/>
      <c r="G54"/>
      <c r="H54"/>
      <c r="I54"/>
      <c r="J54"/>
    </row>
    <row r="55" spans="1:10" x14ac:dyDescent="0.25">
      <c r="A55" s="1"/>
      <c r="B55" s="1"/>
      <c r="C55" s="1"/>
      <c r="D55" s="1"/>
      <c r="E55"/>
      <c r="F55"/>
      <c r="G55"/>
      <c r="H55"/>
      <c r="I55"/>
      <c r="J55"/>
    </row>
    <row r="56" spans="1:10" x14ac:dyDescent="0.25">
      <c r="A56" s="1"/>
      <c r="B56" s="1"/>
      <c r="C56" s="1"/>
      <c r="D56" s="1"/>
      <c r="E56"/>
      <c r="F56"/>
      <c r="G56"/>
      <c r="H56"/>
      <c r="I56"/>
      <c r="J56"/>
    </row>
    <row r="57" spans="1:10" x14ac:dyDescent="0.25">
      <c r="A57" s="1"/>
      <c r="B57" s="1"/>
      <c r="C57" s="1"/>
      <c r="D57" s="1"/>
      <c r="E57"/>
      <c r="F57"/>
      <c r="G57"/>
      <c r="H57"/>
      <c r="I57"/>
      <c r="J57"/>
    </row>
    <row r="58" spans="1:10" x14ac:dyDescent="0.25">
      <c r="A58" s="1"/>
      <c r="B58" s="1"/>
      <c r="C58" s="1"/>
      <c r="D58" s="1"/>
      <c r="E58"/>
      <c r="F58"/>
      <c r="G58"/>
      <c r="H58"/>
      <c r="I58"/>
      <c r="J58"/>
    </row>
    <row r="59" spans="1:10" x14ac:dyDescent="0.25">
      <c r="A59" s="1"/>
      <c r="B59" s="1"/>
      <c r="C59" s="1"/>
      <c r="D59" s="1"/>
      <c r="E59"/>
      <c r="F59"/>
      <c r="G59"/>
      <c r="H59"/>
      <c r="I59"/>
      <c r="J59"/>
    </row>
    <row r="60" spans="1:10" x14ac:dyDescent="0.25">
      <c r="A60" s="1"/>
      <c r="B60" s="1"/>
      <c r="C60" s="1"/>
      <c r="D60" s="1"/>
      <c r="E60"/>
      <c r="F60"/>
      <c r="G60"/>
      <c r="H60"/>
      <c r="I60"/>
      <c r="J60"/>
    </row>
    <row r="61" spans="1:10" x14ac:dyDescent="0.25">
      <c r="A61" s="1"/>
      <c r="B61" s="1"/>
      <c r="C61" s="1"/>
      <c r="D61" s="1"/>
      <c r="E61"/>
      <c r="F61"/>
      <c r="G61"/>
      <c r="H61"/>
      <c r="I61"/>
      <c r="J61"/>
    </row>
    <row r="62" spans="1:10" x14ac:dyDescent="0.25">
      <c r="A62" s="1"/>
      <c r="B62" s="1"/>
      <c r="C62" s="1"/>
      <c r="D62" s="1"/>
      <c r="E62"/>
      <c r="F62"/>
      <c r="G62"/>
      <c r="H62"/>
      <c r="I62"/>
      <c r="J62"/>
    </row>
    <row r="63" spans="1:10" x14ac:dyDescent="0.25">
      <c r="A63" s="1"/>
      <c r="B63" s="1"/>
      <c r="C63" s="1"/>
      <c r="D63" s="1"/>
      <c r="E63"/>
      <c r="F63"/>
      <c r="G63"/>
      <c r="H63"/>
      <c r="I63"/>
      <c r="J63"/>
    </row>
    <row r="64" spans="1:10" x14ac:dyDescent="0.25">
      <c r="A64" s="1"/>
      <c r="B64" s="1"/>
      <c r="C64" s="1"/>
      <c r="D64" s="1"/>
      <c r="E64"/>
      <c r="F64"/>
      <c r="G64"/>
      <c r="H64"/>
      <c r="I64"/>
      <c r="J64"/>
    </row>
    <row r="65" spans="1:10" x14ac:dyDescent="0.25">
      <c r="A65" s="1"/>
      <c r="B65" s="1"/>
      <c r="C65" s="1"/>
      <c r="D65" s="1"/>
      <c r="E65"/>
      <c r="F65"/>
      <c r="G65"/>
      <c r="H65"/>
      <c r="I65"/>
      <c r="J65"/>
    </row>
    <row r="66" spans="1:10" x14ac:dyDescent="0.25">
      <c r="A66" s="1"/>
      <c r="B66" s="1"/>
      <c r="C66" s="1"/>
      <c r="D66" s="1"/>
      <c r="E66"/>
      <c r="F66"/>
      <c r="G66"/>
      <c r="H66"/>
      <c r="I66"/>
      <c r="J66"/>
    </row>
    <row r="67" spans="1:10" x14ac:dyDescent="0.25">
      <c r="A67" s="1"/>
      <c r="B67" s="1"/>
      <c r="C67" s="1"/>
      <c r="D67" s="1"/>
      <c r="E67"/>
      <c r="F67"/>
      <c r="G67"/>
      <c r="H67"/>
      <c r="I67"/>
      <c r="J67"/>
    </row>
    <row r="68" spans="1:10" x14ac:dyDescent="0.25">
      <c r="A68" s="1"/>
      <c r="B68" s="1"/>
      <c r="C68" s="1"/>
      <c r="D68" s="1"/>
      <c r="E68"/>
      <c r="F68"/>
      <c r="G68"/>
      <c r="H68"/>
      <c r="I68"/>
      <c r="J68"/>
    </row>
    <row r="69" spans="1:10" x14ac:dyDescent="0.25">
      <c r="A69" s="1"/>
      <c r="B69" s="1"/>
      <c r="C69" s="1"/>
      <c r="D69" s="1"/>
      <c r="E69"/>
      <c r="F69"/>
      <c r="G69"/>
      <c r="H69"/>
      <c r="I69"/>
      <c r="J69"/>
    </row>
    <row r="70" spans="1:10" x14ac:dyDescent="0.25">
      <c r="A70" s="1"/>
      <c r="B70" s="1"/>
      <c r="C70" s="1"/>
      <c r="D70" s="1"/>
      <c r="E70"/>
      <c r="F70"/>
      <c r="G70"/>
      <c r="H70"/>
      <c r="I70"/>
      <c r="J70"/>
    </row>
    <row r="71" spans="1:10" x14ac:dyDescent="0.25">
      <c r="A71" s="1"/>
      <c r="B71" s="1"/>
      <c r="C71" s="1"/>
      <c r="D71" s="1"/>
      <c r="E71"/>
      <c r="F71"/>
      <c r="G71"/>
      <c r="H71"/>
      <c r="I71"/>
      <c r="J71"/>
    </row>
    <row r="72" spans="1:10" x14ac:dyDescent="0.25">
      <c r="A72" s="1"/>
      <c r="B72" s="1"/>
      <c r="C72" s="1"/>
      <c r="D72" s="1"/>
      <c r="E72"/>
      <c r="F72"/>
      <c r="G72"/>
      <c r="H72"/>
      <c r="I72"/>
      <c r="J72"/>
    </row>
    <row r="73" spans="1:10" x14ac:dyDescent="0.25">
      <c r="A73" s="1"/>
      <c r="B73" s="1"/>
      <c r="C73" s="1"/>
      <c r="D73" s="1"/>
      <c r="E73"/>
      <c r="F73"/>
      <c r="G73"/>
      <c r="H73"/>
      <c r="I73"/>
      <c r="J73"/>
    </row>
    <row r="74" spans="1:10" x14ac:dyDescent="0.25">
      <c r="A74" s="1"/>
      <c r="B74" s="1"/>
      <c r="C74" s="1"/>
      <c r="D74" s="1"/>
      <c r="E74"/>
      <c r="F74"/>
      <c r="G74"/>
      <c r="H74"/>
      <c r="I74"/>
      <c r="J74"/>
    </row>
    <row r="75" spans="1:10" x14ac:dyDescent="0.25">
      <c r="A75" s="1"/>
      <c r="B75" s="1"/>
      <c r="C75" s="1"/>
      <c r="D75" s="1"/>
      <c r="E75"/>
      <c r="F75"/>
      <c r="G75"/>
      <c r="H75"/>
      <c r="I75"/>
      <c r="J75"/>
    </row>
    <row r="76" spans="1:10" x14ac:dyDescent="0.25">
      <c r="A76" s="1"/>
      <c r="B76" s="1"/>
      <c r="C76" s="1"/>
      <c r="D76" s="1"/>
      <c r="E76"/>
      <c r="F76"/>
      <c r="G76"/>
      <c r="H76"/>
      <c r="I76"/>
      <c r="J76"/>
    </row>
    <row r="77" spans="1:10" x14ac:dyDescent="0.25">
      <c r="A77" s="1"/>
      <c r="B77" s="1"/>
      <c r="C77" s="1"/>
      <c r="D77" s="1"/>
      <c r="E77"/>
      <c r="F77"/>
      <c r="G77"/>
      <c r="H77"/>
      <c r="I77"/>
      <c r="J77"/>
    </row>
    <row r="78" spans="1:10" x14ac:dyDescent="0.25">
      <c r="A78" s="1"/>
      <c r="B78" s="1"/>
      <c r="C78" s="1"/>
      <c r="D78" s="1"/>
      <c r="E78"/>
      <c r="F78"/>
      <c r="G78"/>
      <c r="H78"/>
      <c r="I78"/>
      <c r="J78"/>
    </row>
    <row r="79" spans="1:10" x14ac:dyDescent="0.25">
      <c r="A79" s="1"/>
      <c r="B79" s="1"/>
      <c r="C79" s="1"/>
      <c r="D79" s="1"/>
      <c r="E79"/>
      <c r="F79"/>
      <c r="G79"/>
      <c r="H79"/>
      <c r="I79"/>
      <c r="J79"/>
    </row>
    <row r="80" spans="1:10" x14ac:dyDescent="0.25">
      <c r="A80" s="1"/>
      <c r="B80" s="1"/>
      <c r="C80" s="1"/>
      <c r="D80" s="1"/>
      <c r="E80"/>
      <c r="F80"/>
      <c r="G80"/>
      <c r="H80"/>
      <c r="I80"/>
      <c r="J80"/>
    </row>
    <row r="81" spans="1:10" x14ac:dyDescent="0.25">
      <c r="A81" s="1"/>
      <c r="B81" s="1"/>
      <c r="C81" s="1"/>
      <c r="D81" s="1"/>
      <c r="E81"/>
      <c r="F81"/>
      <c r="G81"/>
      <c r="H81"/>
      <c r="I81"/>
      <c r="J81"/>
    </row>
    <row r="82" spans="1:10" x14ac:dyDescent="0.25">
      <c r="A82" s="1"/>
      <c r="B82" s="1"/>
      <c r="C82" s="1"/>
      <c r="D82" s="1"/>
      <c r="E82"/>
      <c r="F82"/>
      <c r="G82"/>
      <c r="H82"/>
      <c r="I82"/>
      <c r="J82"/>
    </row>
    <row r="83" spans="1:10" x14ac:dyDescent="0.25">
      <c r="A83" s="1"/>
      <c r="B83" s="1"/>
      <c r="C83" s="1"/>
      <c r="D83" s="1"/>
      <c r="E83"/>
      <c r="F83"/>
      <c r="G83"/>
      <c r="H83"/>
      <c r="I83"/>
      <c r="J83"/>
    </row>
    <row r="84" spans="1:10" x14ac:dyDescent="0.25">
      <c r="A84" s="1"/>
      <c r="B84" s="1"/>
      <c r="C84" s="1"/>
      <c r="D84" s="1"/>
      <c r="E84"/>
      <c r="F84"/>
      <c r="G84"/>
      <c r="H84"/>
      <c r="I84"/>
      <c r="J84"/>
    </row>
    <row r="85" spans="1:10" x14ac:dyDescent="0.25">
      <c r="A85" s="1"/>
      <c r="B85" s="1"/>
      <c r="C85" s="1"/>
      <c r="D85" s="1"/>
      <c r="E85"/>
      <c r="F85"/>
      <c r="G85"/>
      <c r="H85"/>
      <c r="I85"/>
      <c r="J85"/>
    </row>
    <row r="86" spans="1:10" x14ac:dyDescent="0.25">
      <c r="A86" s="1"/>
      <c r="B86" s="1"/>
      <c r="C86" s="1"/>
      <c r="D86" s="1"/>
      <c r="E86"/>
      <c r="F86"/>
      <c r="G86"/>
      <c r="H86"/>
      <c r="I86"/>
      <c r="J86"/>
    </row>
    <row r="87" spans="1:10" x14ac:dyDescent="0.25">
      <c r="A87" s="1"/>
      <c r="B87" s="1"/>
      <c r="C87" s="1"/>
      <c r="D87" s="1"/>
      <c r="E87"/>
      <c r="F87"/>
      <c r="G87"/>
      <c r="H87"/>
      <c r="I87"/>
      <c r="J87"/>
    </row>
    <row r="88" spans="1:10" x14ac:dyDescent="0.25">
      <c r="A88" s="1"/>
      <c r="B88" s="1"/>
      <c r="C88" s="1"/>
      <c r="D88" s="1"/>
      <c r="E88"/>
      <c r="F88"/>
      <c r="G88"/>
      <c r="H88"/>
      <c r="I88"/>
      <c r="J88"/>
    </row>
    <row r="89" spans="1:10" x14ac:dyDescent="0.25">
      <c r="A89" s="1"/>
      <c r="B89" s="1"/>
      <c r="C89" s="1"/>
      <c r="D89" s="1"/>
      <c r="E89"/>
      <c r="F89"/>
      <c r="G89"/>
      <c r="H89"/>
      <c r="I89"/>
      <c r="J89"/>
    </row>
    <row r="90" spans="1:10" x14ac:dyDescent="0.25">
      <c r="A90" s="1"/>
      <c r="B90" s="1"/>
      <c r="C90" s="1"/>
      <c r="D90" s="1"/>
      <c r="E90"/>
      <c r="F90"/>
      <c r="G90"/>
      <c r="H90"/>
      <c r="I90"/>
      <c r="J90"/>
    </row>
    <row r="91" spans="1:10" x14ac:dyDescent="0.25">
      <c r="A91" s="1"/>
      <c r="B91" s="1"/>
      <c r="C91" s="1"/>
      <c r="D91" s="1"/>
      <c r="E91"/>
      <c r="F91"/>
      <c r="G91"/>
      <c r="H91"/>
      <c r="I91"/>
      <c r="J91"/>
    </row>
    <row r="92" spans="1:10" x14ac:dyDescent="0.25">
      <c r="A92" s="1"/>
      <c r="B92" s="1"/>
      <c r="C92" s="1"/>
      <c r="D92" s="1"/>
      <c r="E92"/>
      <c r="F92"/>
      <c r="G92"/>
      <c r="H92"/>
      <c r="I92"/>
      <c r="J92"/>
    </row>
    <row r="93" spans="1:10" x14ac:dyDescent="0.25">
      <c r="A93" s="1"/>
      <c r="B93" s="1"/>
      <c r="C93" s="1"/>
      <c r="D93" s="1"/>
      <c r="E93"/>
      <c r="F93"/>
      <c r="G93"/>
      <c r="H93"/>
      <c r="I93"/>
      <c r="J93"/>
    </row>
    <row r="94" spans="1:10" x14ac:dyDescent="0.25">
      <c r="A94" s="1"/>
      <c r="B94" s="1"/>
      <c r="C94" s="1"/>
      <c r="D94" s="1"/>
      <c r="E94"/>
      <c r="F94"/>
      <c r="G94"/>
      <c r="H94"/>
      <c r="I94"/>
      <c r="J94"/>
    </row>
    <row r="95" spans="1:10" x14ac:dyDescent="0.25">
      <c r="A95" s="1"/>
      <c r="B95" s="1"/>
      <c r="C95" s="1"/>
      <c r="D95" s="1"/>
      <c r="E95"/>
      <c r="F95"/>
      <c r="G95"/>
      <c r="H95"/>
      <c r="I95"/>
      <c r="J95"/>
    </row>
    <row r="96" spans="1:10" x14ac:dyDescent="0.25">
      <c r="A96" s="1"/>
      <c r="B96" s="1"/>
      <c r="C96" s="1"/>
      <c r="D96" s="1"/>
      <c r="E96"/>
      <c r="F96"/>
      <c r="G96"/>
      <c r="H96"/>
      <c r="I96"/>
      <c r="J96"/>
    </row>
    <row r="97" spans="1:10" x14ac:dyDescent="0.25">
      <c r="A97" s="1"/>
      <c r="B97" s="1"/>
      <c r="C97" s="1"/>
      <c r="D97" s="1"/>
      <c r="E97"/>
      <c r="F97"/>
      <c r="G97"/>
      <c r="H97"/>
      <c r="I97"/>
      <c r="J97"/>
    </row>
    <row r="98" spans="1:10" x14ac:dyDescent="0.25">
      <c r="A98" s="1"/>
      <c r="B98" s="1"/>
      <c r="C98" s="1"/>
      <c r="D98" s="1"/>
      <c r="E98"/>
      <c r="F98"/>
      <c r="G98"/>
      <c r="H98"/>
      <c r="I98"/>
      <c r="J98"/>
    </row>
    <row r="99" spans="1:10" x14ac:dyDescent="0.25">
      <c r="A99" s="1"/>
      <c r="B99" s="1"/>
      <c r="C99" s="1"/>
      <c r="D99" s="1"/>
      <c r="E99"/>
      <c r="F99"/>
      <c r="G99"/>
      <c r="H99"/>
      <c r="I99"/>
      <c r="J99"/>
    </row>
    <row r="100" spans="1:10" x14ac:dyDescent="0.25">
      <c r="A100" s="1"/>
      <c r="B100" s="1"/>
      <c r="C100" s="1"/>
      <c r="D100" s="1"/>
      <c r="E100"/>
      <c r="F100"/>
      <c r="G100"/>
      <c r="H100"/>
      <c r="I100"/>
      <c r="J100"/>
    </row>
    <row r="101" spans="1:10" x14ac:dyDescent="0.25">
      <c r="A101" s="1"/>
      <c r="B101" s="1"/>
      <c r="C101" s="1"/>
      <c r="D101" s="1"/>
      <c r="E101"/>
      <c r="F101"/>
      <c r="G101"/>
      <c r="H101"/>
      <c r="I101"/>
      <c r="J101"/>
    </row>
    <row r="102" spans="1:10" x14ac:dyDescent="0.25">
      <c r="A102" s="1"/>
      <c r="B102" s="1"/>
      <c r="C102" s="1"/>
      <c r="D102" s="1"/>
      <c r="E102"/>
      <c r="F102"/>
      <c r="G102"/>
      <c r="H102"/>
      <c r="I102"/>
      <c r="J102"/>
    </row>
    <row r="103" spans="1:10" x14ac:dyDescent="0.25">
      <c r="A103" s="1"/>
      <c r="B103" s="1"/>
      <c r="C103" s="1"/>
      <c r="D103" s="1"/>
      <c r="E103"/>
      <c r="F103"/>
      <c r="G103"/>
      <c r="H103"/>
      <c r="I103"/>
      <c r="J103"/>
    </row>
    <row r="104" spans="1:10" x14ac:dyDescent="0.25">
      <c r="A104" s="1"/>
      <c r="B104" s="1"/>
      <c r="C104" s="1"/>
      <c r="D104" s="1"/>
      <c r="E104"/>
      <c r="F104"/>
      <c r="G104"/>
      <c r="H104"/>
      <c r="I104"/>
      <c r="J104"/>
    </row>
    <row r="105" spans="1:10" x14ac:dyDescent="0.25">
      <c r="A105" s="1"/>
      <c r="B105" s="1"/>
      <c r="C105" s="1"/>
      <c r="D105" s="1"/>
      <c r="E105"/>
      <c r="F105"/>
      <c r="G105"/>
      <c r="H105"/>
      <c r="I105"/>
      <c r="J105"/>
    </row>
    <row r="106" spans="1:10" x14ac:dyDescent="0.25">
      <c r="A106" s="1"/>
      <c r="B106" s="1"/>
      <c r="C106" s="1"/>
      <c r="D106" s="1"/>
      <c r="E106"/>
      <c r="F106"/>
      <c r="G106"/>
      <c r="H106"/>
      <c r="I106"/>
      <c r="J106"/>
    </row>
    <row r="107" spans="1:10" x14ac:dyDescent="0.25">
      <c r="A107" s="1"/>
      <c r="B107" s="1"/>
      <c r="C107" s="1"/>
      <c r="D107" s="1"/>
      <c r="E107"/>
      <c r="F107"/>
      <c r="G107"/>
      <c r="H107"/>
      <c r="I107"/>
      <c r="J107"/>
    </row>
    <row r="108" spans="1:10" x14ac:dyDescent="0.25">
      <c r="A108" s="1"/>
      <c r="B108" s="1"/>
      <c r="C108" s="1"/>
      <c r="D108" s="1"/>
      <c r="E108"/>
      <c r="F108"/>
      <c r="G108"/>
      <c r="H108"/>
      <c r="I108"/>
      <c r="J108"/>
    </row>
    <row r="109" spans="1:10" x14ac:dyDescent="0.25">
      <c r="A109" s="1"/>
      <c r="B109" s="1"/>
      <c r="C109" s="1"/>
      <c r="D109" s="1"/>
      <c r="E109"/>
      <c r="F109"/>
      <c r="G109"/>
      <c r="H109"/>
      <c r="I109"/>
      <c r="J109"/>
    </row>
    <row r="110" spans="1:10" x14ac:dyDescent="0.25">
      <c r="A110" s="1"/>
      <c r="B110" s="1"/>
      <c r="C110" s="1"/>
      <c r="D110" s="1"/>
      <c r="E110"/>
      <c r="F110"/>
      <c r="G110"/>
      <c r="H110"/>
      <c r="I110"/>
      <c r="J110"/>
    </row>
    <row r="111" spans="1:10" x14ac:dyDescent="0.25">
      <c r="A111" s="1"/>
      <c r="B111" s="1"/>
      <c r="C111" s="1"/>
      <c r="D111" s="1"/>
      <c r="E111"/>
      <c r="F111"/>
      <c r="G111"/>
      <c r="H111"/>
      <c r="I111"/>
      <c r="J111"/>
    </row>
    <row r="112" spans="1:10" x14ac:dyDescent="0.25">
      <c r="A112" s="1"/>
      <c r="B112" s="1"/>
      <c r="C112" s="1"/>
      <c r="D112" s="1"/>
      <c r="E112"/>
      <c r="F112"/>
      <c r="G112"/>
      <c r="H112"/>
      <c r="I112"/>
      <c r="J112"/>
    </row>
    <row r="113" spans="1:10" x14ac:dyDescent="0.25">
      <c r="A113" s="1"/>
      <c r="B113" s="1"/>
      <c r="C113" s="1"/>
      <c r="D113" s="1"/>
      <c r="E113"/>
      <c r="F113"/>
      <c r="G113"/>
      <c r="H113"/>
      <c r="I113"/>
      <c r="J113"/>
    </row>
    <row r="114" spans="1:10" x14ac:dyDescent="0.25">
      <c r="A114" s="1"/>
      <c r="B114" s="1"/>
      <c r="C114" s="1"/>
      <c r="D114" s="1"/>
      <c r="E114"/>
      <c r="F114"/>
      <c r="G114"/>
      <c r="H114"/>
      <c r="I114"/>
      <c r="J114"/>
    </row>
    <row r="115" spans="1:10" x14ac:dyDescent="0.25">
      <c r="A115" s="1"/>
      <c r="B115" s="1"/>
      <c r="C115" s="1"/>
      <c r="D115" s="1"/>
      <c r="E115"/>
      <c r="F115"/>
      <c r="G115"/>
      <c r="H115"/>
      <c r="I115"/>
      <c r="J115"/>
    </row>
  </sheetData>
  <mergeCells count="15">
    <mergeCell ref="A2:J2"/>
    <mergeCell ref="F4:F6"/>
    <mergeCell ref="A8:J8"/>
    <mergeCell ref="A21:J21"/>
    <mergeCell ref="A35:J35"/>
    <mergeCell ref="H4:J4"/>
    <mergeCell ref="I5:J5"/>
    <mergeCell ref="D4:D6"/>
    <mergeCell ref="B4:B6"/>
    <mergeCell ref="A4:A6"/>
    <mergeCell ref="C4:C6"/>
    <mergeCell ref="G4:G6"/>
    <mergeCell ref="H5:H6"/>
    <mergeCell ref="E4:E6"/>
    <mergeCell ref="A34:J34"/>
  </mergeCells>
  <phoneticPr fontId="0" type="noConversion"/>
  <pageMargins left="0.23622047244094491" right="0.23622047244094491" top="0.55118110236220474" bottom="0.55118110236220474" header="0" footer="0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view="pageBreakPreview" zoomScaleNormal="70" zoomScaleSheetLayoutView="100" workbookViewId="0">
      <selection activeCell="A7" sqref="A7:I7"/>
    </sheetView>
  </sheetViews>
  <sheetFormatPr defaultRowHeight="15" x14ac:dyDescent="0.25"/>
  <cols>
    <col min="1" max="1" width="5.42578125" style="3" customWidth="1"/>
    <col min="2" max="2" width="37.28515625" style="30" customWidth="1"/>
    <col min="3" max="3" width="47.5703125" style="30" customWidth="1"/>
    <col min="4" max="4" width="36" style="2" customWidth="1"/>
    <col min="5" max="5" width="31.140625" style="30" customWidth="1"/>
    <col min="6" max="6" width="29.28515625" style="30" customWidth="1"/>
    <col min="7" max="7" width="21.7109375" style="37" customWidth="1"/>
    <col min="8" max="8" width="22.5703125" style="32" customWidth="1"/>
    <col min="9" max="9" width="26.140625" style="32" customWidth="1"/>
    <col min="11" max="11" width="20.140625" customWidth="1"/>
  </cols>
  <sheetData>
    <row r="1" spans="1:11" ht="18.75" x14ac:dyDescent="0.25">
      <c r="A1" s="4"/>
      <c r="B1" s="20"/>
      <c r="C1" s="20"/>
      <c r="D1" s="5"/>
      <c r="E1" s="20"/>
      <c r="F1" s="20"/>
      <c r="G1" s="32"/>
      <c r="H1" s="43" t="s">
        <v>17</v>
      </c>
      <c r="I1" s="43"/>
    </row>
    <row r="2" spans="1:11" ht="18.75" x14ac:dyDescent="0.25">
      <c r="A2" s="44" t="s">
        <v>18</v>
      </c>
      <c r="B2" s="44"/>
      <c r="C2" s="44"/>
      <c r="D2" s="44"/>
      <c r="E2" s="44"/>
      <c r="F2" s="44"/>
      <c r="G2" s="44"/>
      <c r="H2" s="44"/>
      <c r="I2" s="44"/>
    </row>
    <row r="3" spans="1:11" s="1" customFormat="1" ht="51" customHeight="1" x14ac:dyDescent="0.25">
      <c r="A3" s="40" t="s">
        <v>2</v>
      </c>
      <c r="B3" s="40" t="s">
        <v>0</v>
      </c>
      <c r="C3" s="40" t="s">
        <v>1</v>
      </c>
      <c r="D3" s="40" t="s">
        <v>19</v>
      </c>
      <c r="E3" s="40" t="s">
        <v>20</v>
      </c>
      <c r="F3" s="40" t="s">
        <v>21</v>
      </c>
      <c r="G3" s="40" t="s">
        <v>22</v>
      </c>
      <c r="H3" s="40"/>
      <c r="I3" s="40"/>
    </row>
    <row r="4" spans="1:11" s="1" customFormat="1" ht="15.75" x14ac:dyDescent="0.25">
      <c r="A4" s="40"/>
      <c r="B4" s="40"/>
      <c r="C4" s="40"/>
      <c r="D4" s="40"/>
      <c r="E4" s="40"/>
      <c r="F4" s="40"/>
      <c r="G4" s="40" t="s">
        <v>5</v>
      </c>
      <c r="H4" s="40" t="s">
        <v>6</v>
      </c>
      <c r="I4" s="40"/>
    </row>
    <row r="5" spans="1:11" s="1" customFormat="1" ht="15.75" x14ac:dyDescent="0.25">
      <c r="A5" s="40"/>
      <c r="B5" s="40"/>
      <c r="C5" s="40"/>
      <c r="D5" s="40"/>
      <c r="E5" s="40"/>
      <c r="F5" s="40"/>
      <c r="G5" s="40"/>
      <c r="H5" s="17" t="s">
        <v>3</v>
      </c>
      <c r="I5" s="17" t="s">
        <v>4</v>
      </c>
    </row>
    <row r="6" spans="1:11" s="23" customFormat="1" ht="12.75" x14ac:dyDescent="0.2">
      <c r="A6" s="21">
        <v>1</v>
      </c>
      <c r="B6" s="21">
        <v>2</v>
      </c>
      <c r="C6" s="21">
        <v>3</v>
      </c>
      <c r="D6" s="21">
        <v>4</v>
      </c>
      <c r="E6" s="22">
        <v>5</v>
      </c>
      <c r="F6" s="22">
        <v>6</v>
      </c>
      <c r="G6" s="33">
        <v>7</v>
      </c>
      <c r="H6" s="33">
        <v>8</v>
      </c>
      <c r="I6" s="33">
        <v>9</v>
      </c>
    </row>
    <row r="7" spans="1:11" s="23" customFormat="1" ht="13.5" x14ac:dyDescent="0.25">
      <c r="A7" s="45" t="s">
        <v>23</v>
      </c>
      <c r="B7" s="46"/>
      <c r="C7" s="46"/>
      <c r="D7" s="46"/>
      <c r="E7" s="46"/>
      <c r="F7" s="46"/>
      <c r="G7" s="46"/>
      <c r="H7" s="46"/>
      <c r="I7" s="47"/>
    </row>
    <row r="8" spans="1:11" x14ac:dyDescent="0.25">
      <c r="A8" s="38">
        <v>2018</v>
      </c>
      <c r="B8" s="38"/>
      <c r="C8" s="38"/>
      <c r="D8" s="38"/>
      <c r="E8" s="38"/>
      <c r="F8" s="38"/>
      <c r="G8" s="38"/>
      <c r="H8" s="38"/>
      <c r="I8" s="38"/>
    </row>
    <row r="9" spans="1:11" s="26" customFormat="1" x14ac:dyDescent="0.25">
      <c r="A9" s="24">
        <v>1</v>
      </c>
      <c r="B9" s="24" t="s">
        <v>61</v>
      </c>
      <c r="C9" s="25">
        <v>1</v>
      </c>
      <c r="D9" s="24" t="s">
        <v>24</v>
      </c>
      <c r="E9" s="24">
        <v>60</v>
      </c>
      <c r="F9" s="25">
        <v>0.97142857142857142</v>
      </c>
      <c r="G9" s="34">
        <v>7402941.4000000004</v>
      </c>
      <c r="H9" s="34">
        <v>3901501.58</v>
      </c>
      <c r="I9" s="34">
        <v>2803055.24</v>
      </c>
      <c r="K9" s="31"/>
    </row>
    <row r="10" spans="1:11" s="26" customFormat="1" x14ac:dyDescent="0.25">
      <c r="A10" s="24">
        <v>2</v>
      </c>
      <c r="B10" s="24" t="s">
        <v>62</v>
      </c>
      <c r="C10" s="25">
        <v>1</v>
      </c>
      <c r="D10" s="24" t="s">
        <v>24</v>
      </c>
      <c r="E10" s="24">
        <v>46</v>
      </c>
      <c r="F10" s="25">
        <v>0.97142857142857142</v>
      </c>
      <c r="G10" s="34">
        <v>6711121.54</v>
      </c>
      <c r="H10" s="34">
        <v>4361005.0599999996</v>
      </c>
      <c r="I10" s="34">
        <f>2432890.77-82774.29</f>
        <v>2350116.48</v>
      </c>
      <c r="K10" s="31"/>
    </row>
    <row r="11" spans="1:11" s="26" customFormat="1" x14ac:dyDescent="0.25">
      <c r="A11" s="24">
        <v>3</v>
      </c>
      <c r="B11" s="24" t="s">
        <v>63</v>
      </c>
      <c r="C11" s="25">
        <v>1</v>
      </c>
      <c r="D11" s="24" t="s">
        <v>24</v>
      </c>
      <c r="E11" s="24">
        <v>147</v>
      </c>
      <c r="F11" s="25">
        <v>0.97142857142857142</v>
      </c>
      <c r="G11" s="34">
        <v>15639078.619999999</v>
      </c>
      <c r="H11" s="34">
        <v>8205487.9299999997</v>
      </c>
      <c r="I11" s="34">
        <v>5440146.9100000001</v>
      </c>
      <c r="K11" s="31"/>
    </row>
    <row r="12" spans="1:11" s="26" customFormat="1" x14ac:dyDescent="0.25">
      <c r="A12" s="24">
        <v>4</v>
      </c>
      <c r="B12" s="24" t="s">
        <v>64</v>
      </c>
      <c r="C12" s="25">
        <v>1</v>
      </c>
      <c r="D12" s="24" t="s">
        <v>24</v>
      </c>
      <c r="E12" s="24">
        <v>128</v>
      </c>
      <c r="F12" s="25">
        <v>0.97142857142857142</v>
      </c>
      <c r="G12" s="34">
        <v>14739068.6</v>
      </c>
      <c r="H12" s="34">
        <v>8141169.2400000002</v>
      </c>
      <c r="I12" s="34">
        <v>4566440.45</v>
      </c>
      <c r="K12" s="31"/>
    </row>
    <row r="13" spans="1:11" s="26" customFormat="1" x14ac:dyDescent="0.25">
      <c r="A13" s="24">
        <v>5</v>
      </c>
      <c r="B13" s="24" t="s">
        <v>65</v>
      </c>
      <c r="C13" s="25">
        <v>1</v>
      </c>
      <c r="D13" s="24" t="s">
        <v>24</v>
      </c>
      <c r="E13" s="24">
        <v>174</v>
      </c>
      <c r="F13" s="25">
        <v>0.97142857142857142</v>
      </c>
      <c r="G13" s="34">
        <v>18047976.359999999</v>
      </c>
      <c r="H13" s="34">
        <v>9653766.2599999998</v>
      </c>
      <c r="I13" s="34">
        <v>5398712.1299999999</v>
      </c>
      <c r="K13" s="31"/>
    </row>
    <row r="14" spans="1:11" s="26" customFormat="1" x14ac:dyDescent="0.25">
      <c r="A14" s="24">
        <v>6</v>
      </c>
      <c r="B14" s="24" t="s">
        <v>66</v>
      </c>
      <c r="C14" s="25">
        <v>1</v>
      </c>
      <c r="D14" s="24" t="s">
        <v>24</v>
      </c>
      <c r="E14" s="24">
        <v>190</v>
      </c>
      <c r="F14" s="25">
        <v>0.97142857142857142</v>
      </c>
      <c r="G14" s="34">
        <v>18762290.329999998</v>
      </c>
      <c r="H14" s="34">
        <v>9999285.0099999998</v>
      </c>
      <c r="I14" s="34">
        <v>5382733.1600000001</v>
      </c>
      <c r="K14" s="31"/>
    </row>
    <row r="15" spans="1:11" s="26" customFormat="1" x14ac:dyDescent="0.25">
      <c r="A15" s="24">
        <v>7</v>
      </c>
      <c r="B15" s="24" t="s">
        <v>67</v>
      </c>
      <c r="C15" s="25">
        <v>1</v>
      </c>
      <c r="D15" s="24" t="s">
        <v>24</v>
      </c>
      <c r="E15" s="24">
        <v>133</v>
      </c>
      <c r="F15" s="25">
        <v>0.97142857142857142</v>
      </c>
      <c r="G15" s="34">
        <v>14376027.59</v>
      </c>
      <c r="H15" s="34">
        <v>7785838.9699999997</v>
      </c>
      <c r="I15" s="34">
        <v>4264292.1399999997</v>
      </c>
      <c r="K15" s="31"/>
    </row>
    <row r="16" spans="1:11" s="26" customFormat="1" x14ac:dyDescent="0.25">
      <c r="A16" s="24">
        <v>8</v>
      </c>
      <c r="B16" s="24" t="s">
        <v>68</v>
      </c>
      <c r="C16" s="25">
        <v>1</v>
      </c>
      <c r="D16" s="24" t="s">
        <v>24</v>
      </c>
      <c r="E16" s="24">
        <v>92</v>
      </c>
      <c r="F16" s="25">
        <v>0.97142857142857142</v>
      </c>
      <c r="G16" s="34">
        <v>10478904.300000001</v>
      </c>
      <c r="H16" s="34">
        <v>5903320.7199999997</v>
      </c>
      <c r="I16" s="34">
        <v>3231717.49</v>
      </c>
      <c r="K16" s="31"/>
    </row>
    <row r="17" spans="1:11" s="26" customFormat="1" x14ac:dyDescent="0.25">
      <c r="A17" s="24">
        <v>9</v>
      </c>
      <c r="B17" s="24" t="s">
        <v>69</v>
      </c>
      <c r="C17" s="25">
        <v>1</v>
      </c>
      <c r="D17" s="24" t="s">
        <v>24</v>
      </c>
      <c r="E17" s="24">
        <v>131</v>
      </c>
      <c r="F17" s="25">
        <v>0.97142857142857142</v>
      </c>
      <c r="G17" s="34">
        <v>13550217.75</v>
      </c>
      <c r="H17" s="34">
        <v>8040462.75</v>
      </c>
      <c r="I17" s="34">
        <v>3012455.16</v>
      </c>
      <c r="K17" s="31"/>
    </row>
    <row r="18" spans="1:11" s="26" customFormat="1" x14ac:dyDescent="0.25">
      <c r="A18" s="24">
        <v>10</v>
      </c>
      <c r="B18" s="24" t="s">
        <v>70</v>
      </c>
      <c r="C18" s="25">
        <v>1</v>
      </c>
      <c r="D18" s="24" t="s">
        <v>24</v>
      </c>
      <c r="E18" s="24">
        <v>113</v>
      </c>
      <c r="F18" s="25">
        <v>0.97142857142857142</v>
      </c>
      <c r="G18" s="34">
        <v>11700432.779999999</v>
      </c>
      <c r="H18" s="34">
        <v>6586980.6799999997</v>
      </c>
      <c r="I18" s="34">
        <v>3596817.31</v>
      </c>
      <c r="K18" s="31"/>
    </row>
    <row r="19" spans="1:11" s="26" customFormat="1" x14ac:dyDescent="0.25">
      <c r="A19" s="24">
        <v>11</v>
      </c>
      <c r="B19" s="24" t="s">
        <v>71</v>
      </c>
      <c r="C19" s="25">
        <v>1</v>
      </c>
      <c r="D19" s="24" t="s">
        <v>24</v>
      </c>
      <c r="E19" s="24">
        <v>222</v>
      </c>
      <c r="F19" s="25">
        <v>0.97142857142857142</v>
      </c>
      <c r="G19" s="34">
        <v>23346974.98</v>
      </c>
      <c r="H19" s="34">
        <v>12685007.6</v>
      </c>
      <c r="I19" s="34">
        <v>7761111.1799999997</v>
      </c>
      <c r="K19" s="31"/>
    </row>
    <row r="20" spans="1:11" s="26" customFormat="1" x14ac:dyDescent="0.25">
      <c r="A20" s="24">
        <v>12</v>
      </c>
      <c r="B20" s="24" t="s">
        <v>72</v>
      </c>
      <c r="C20" s="25">
        <v>1</v>
      </c>
      <c r="D20" s="24" t="s">
        <v>24</v>
      </c>
      <c r="E20" s="24">
        <v>107</v>
      </c>
      <c r="F20" s="25">
        <v>0.97142857142857142</v>
      </c>
      <c r="G20" s="34">
        <v>11630450.310000001</v>
      </c>
      <c r="H20" s="34">
        <v>6068526.7199999997</v>
      </c>
      <c r="I20" s="34">
        <v>4517230.57</v>
      </c>
      <c r="K20" s="31"/>
    </row>
    <row r="21" spans="1:11" s="26" customFormat="1" x14ac:dyDescent="0.25">
      <c r="A21" s="24">
        <v>13</v>
      </c>
      <c r="B21" s="24" t="s">
        <v>73</v>
      </c>
      <c r="C21" s="25">
        <v>1</v>
      </c>
      <c r="D21" s="24" t="s">
        <v>24</v>
      </c>
      <c r="E21" s="24">
        <v>105</v>
      </c>
      <c r="F21" s="25">
        <v>0.97142857142857142</v>
      </c>
      <c r="G21" s="34">
        <v>11986300.65</v>
      </c>
      <c r="H21" s="34">
        <v>6575228.0599999996</v>
      </c>
      <c r="I21" s="34">
        <v>3598141.14</v>
      </c>
      <c r="K21" s="31"/>
    </row>
    <row r="22" spans="1:11" s="26" customFormat="1" x14ac:dyDescent="0.25">
      <c r="A22" s="24">
        <v>14</v>
      </c>
      <c r="B22" s="24" t="s">
        <v>74</v>
      </c>
      <c r="C22" s="25">
        <v>1</v>
      </c>
      <c r="D22" s="24" t="s">
        <v>24</v>
      </c>
      <c r="E22" s="24">
        <v>232</v>
      </c>
      <c r="F22" s="25">
        <v>0.97142857142857142</v>
      </c>
      <c r="G22" s="34">
        <v>24888977.940000001</v>
      </c>
      <c r="H22" s="34">
        <v>13761665.289999999</v>
      </c>
      <c r="I22" s="34">
        <v>6874970.1500000004</v>
      </c>
      <c r="K22" s="31"/>
    </row>
    <row r="23" spans="1:11" s="26" customFormat="1" x14ac:dyDescent="0.25">
      <c r="A23" s="24">
        <v>15</v>
      </c>
      <c r="B23" s="24" t="s">
        <v>75</v>
      </c>
      <c r="C23" s="25">
        <v>1</v>
      </c>
      <c r="D23" s="24" t="s">
        <v>24</v>
      </c>
      <c r="E23" s="24">
        <v>135</v>
      </c>
      <c r="F23" s="25">
        <v>0.97142857142857142</v>
      </c>
      <c r="G23" s="34">
        <v>14461968.57</v>
      </c>
      <c r="H23" s="34">
        <v>7642820.8300000001</v>
      </c>
      <c r="I23" s="34">
        <v>4662611.76</v>
      </c>
      <c r="K23" s="31"/>
    </row>
    <row r="24" spans="1:11" s="26" customFormat="1" x14ac:dyDescent="0.25">
      <c r="A24" s="24">
        <v>16</v>
      </c>
      <c r="B24" s="24" t="s">
        <v>76</v>
      </c>
      <c r="C24" s="25">
        <v>1</v>
      </c>
      <c r="D24" s="24" t="s">
        <v>24</v>
      </c>
      <c r="E24" s="24">
        <v>134</v>
      </c>
      <c r="F24" s="25">
        <v>0.97142857142857142</v>
      </c>
      <c r="G24" s="34">
        <v>13897089.640000001</v>
      </c>
      <c r="H24" s="34">
        <v>7821369.2999999998</v>
      </c>
      <c r="I24" s="34">
        <v>3713658.73</v>
      </c>
      <c r="K24" s="31"/>
    </row>
    <row r="25" spans="1:11" s="26" customFormat="1" x14ac:dyDescent="0.25">
      <c r="A25" s="24">
        <v>17</v>
      </c>
      <c r="B25" s="24" t="s">
        <v>77</v>
      </c>
      <c r="C25" s="25">
        <v>1</v>
      </c>
      <c r="D25" s="24" t="s">
        <v>24</v>
      </c>
      <c r="E25" s="24">
        <v>146</v>
      </c>
      <c r="F25" s="25">
        <v>0.97142857142857142</v>
      </c>
      <c r="G25" s="34">
        <v>15660399.02</v>
      </c>
      <c r="H25" s="34">
        <v>8493295.4499999993</v>
      </c>
      <c r="I25" s="34">
        <v>5155929.22</v>
      </c>
      <c r="K25" s="31"/>
    </row>
    <row r="26" spans="1:11" s="26" customFormat="1" x14ac:dyDescent="0.25">
      <c r="A26" s="24">
        <v>18</v>
      </c>
      <c r="B26" s="24" t="s">
        <v>78</v>
      </c>
      <c r="C26" s="25">
        <v>1</v>
      </c>
      <c r="D26" s="24" t="s">
        <v>24</v>
      </c>
      <c r="E26" s="24">
        <v>122</v>
      </c>
      <c r="F26" s="25">
        <v>0.97142857142857142</v>
      </c>
      <c r="G26" s="34">
        <v>13076071.51</v>
      </c>
      <c r="H26" s="34">
        <v>6984273.9699999997</v>
      </c>
      <c r="I26" s="34">
        <v>4166309.54</v>
      </c>
      <c r="K26" s="31"/>
    </row>
    <row r="27" spans="1:11" s="26" customFormat="1" x14ac:dyDescent="0.25">
      <c r="A27" s="24">
        <v>19</v>
      </c>
      <c r="B27" s="24" t="s">
        <v>79</v>
      </c>
      <c r="C27" s="25">
        <v>1</v>
      </c>
      <c r="D27" s="24" t="s">
        <v>24</v>
      </c>
      <c r="E27" s="24">
        <v>246</v>
      </c>
      <c r="F27" s="25">
        <v>0.97142857142857142</v>
      </c>
      <c r="G27" s="34">
        <v>27408546.199999999</v>
      </c>
      <c r="H27" s="34">
        <v>13799284.49</v>
      </c>
      <c r="I27" s="34">
        <v>9657650.4800000004</v>
      </c>
      <c r="K27" s="31"/>
    </row>
    <row r="28" spans="1:11" s="26" customFormat="1" x14ac:dyDescent="0.25">
      <c r="A28" s="24">
        <v>20</v>
      </c>
      <c r="B28" s="24" t="s">
        <v>80</v>
      </c>
      <c r="C28" s="25">
        <v>1</v>
      </c>
      <c r="D28" s="24" t="s">
        <v>24</v>
      </c>
      <c r="E28" s="24">
        <v>140</v>
      </c>
      <c r="F28" s="25">
        <v>0.97142857142857142</v>
      </c>
      <c r="G28" s="34">
        <v>15556161.6</v>
      </c>
      <c r="H28" s="34">
        <v>9426952.2699999996</v>
      </c>
      <c r="I28" s="34">
        <v>3013031.34</v>
      </c>
      <c r="K28" s="31"/>
    </row>
    <row r="29" spans="1:11" s="26" customFormat="1" x14ac:dyDescent="0.25">
      <c r="A29" s="24">
        <v>21</v>
      </c>
      <c r="B29" s="24" t="s">
        <v>81</v>
      </c>
      <c r="C29" s="25">
        <v>1</v>
      </c>
      <c r="D29" s="24" t="s">
        <v>24</v>
      </c>
      <c r="E29" s="24">
        <v>127</v>
      </c>
      <c r="F29" s="25">
        <v>0.97142857142857142</v>
      </c>
      <c r="G29" s="34">
        <v>13599428.359999999</v>
      </c>
      <c r="H29" s="34">
        <v>7219297.7699999996</v>
      </c>
      <c r="I29" s="34">
        <v>4453591.04</v>
      </c>
      <c r="K29" s="31"/>
    </row>
    <row r="30" spans="1:11" s="26" customFormat="1" x14ac:dyDescent="0.25">
      <c r="A30" s="24">
        <v>22</v>
      </c>
      <c r="B30" s="24" t="s">
        <v>82</v>
      </c>
      <c r="C30" s="25">
        <v>1</v>
      </c>
      <c r="D30" s="24" t="s">
        <v>24</v>
      </c>
      <c r="E30" s="24">
        <v>138</v>
      </c>
      <c r="F30" s="25">
        <v>0.97142857142857142</v>
      </c>
      <c r="G30" s="34">
        <v>14272745.789999999</v>
      </c>
      <c r="H30" s="34">
        <v>7980446.7300000004</v>
      </c>
      <c r="I30" s="34">
        <v>3738758.11</v>
      </c>
      <c r="K30" s="31"/>
    </row>
    <row r="31" spans="1:11" s="26" customFormat="1" x14ac:dyDescent="0.25">
      <c r="A31" s="24">
        <v>23</v>
      </c>
      <c r="B31" s="24" t="s">
        <v>83</v>
      </c>
      <c r="C31" s="25">
        <v>1</v>
      </c>
      <c r="D31" s="24" t="s">
        <v>24</v>
      </c>
      <c r="E31" s="24">
        <v>271</v>
      </c>
      <c r="F31" s="25">
        <v>0.97142857142857142</v>
      </c>
      <c r="G31" s="34">
        <v>26876150.48</v>
      </c>
      <c r="H31" s="34">
        <v>14705369.609999999</v>
      </c>
      <c r="I31" s="34">
        <v>7840774.9100000001</v>
      </c>
      <c r="K31" s="31"/>
    </row>
    <row r="32" spans="1:11" s="26" customFormat="1" x14ac:dyDescent="0.25">
      <c r="A32" s="24">
        <v>24</v>
      </c>
      <c r="B32" s="24" t="s">
        <v>84</v>
      </c>
      <c r="C32" s="25">
        <v>1</v>
      </c>
      <c r="D32" s="24" t="s">
        <v>24</v>
      </c>
      <c r="E32" s="24">
        <v>208</v>
      </c>
      <c r="F32" s="25">
        <v>0.97142857142857142</v>
      </c>
      <c r="G32" s="34">
        <v>25924299.539999999</v>
      </c>
      <c r="H32" s="34">
        <v>14848017.02</v>
      </c>
      <c r="I32" s="34">
        <v>7385993.4000000004</v>
      </c>
      <c r="K32" s="31"/>
    </row>
    <row r="33" spans="1:11" s="26" customFormat="1" ht="14.25" customHeight="1" x14ac:dyDescent="0.25">
      <c r="A33" s="24">
        <v>25</v>
      </c>
      <c r="B33" s="24" t="s">
        <v>85</v>
      </c>
      <c r="C33" s="25">
        <v>1</v>
      </c>
      <c r="D33" s="24" t="s">
        <v>24</v>
      </c>
      <c r="E33" s="24">
        <v>88</v>
      </c>
      <c r="F33" s="25">
        <v>0.97142857142857142</v>
      </c>
      <c r="G33" s="34">
        <v>9997262.6899999995</v>
      </c>
      <c r="H33" s="34">
        <v>5375837.1200000001</v>
      </c>
      <c r="I33" s="34">
        <v>3646054.95</v>
      </c>
      <c r="K33" s="31"/>
    </row>
    <row r="34" spans="1:11" s="26" customFormat="1" ht="14.25" customHeight="1" x14ac:dyDescent="0.25">
      <c r="A34" s="24">
        <v>26</v>
      </c>
      <c r="B34" s="24" t="s">
        <v>86</v>
      </c>
      <c r="C34" s="25">
        <v>1</v>
      </c>
      <c r="D34" s="24" t="s">
        <v>24</v>
      </c>
      <c r="E34" s="24">
        <v>208</v>
      </c>
      <c r="F34" s="25">
        <v>0.97142857142857142</v>
      </c>
      <c r="G34" s="34">
        <v>23213287.66</v>
      </c>
      <c r="H34" s="34">
        <v>11829766.23</v>
      </c>
      <c r="I34" s="34">
        <v>8642436.9700000007</v>
      </c>
      <c r="K34" s="31"/>
    </row>
    <row r="35" spans="1:11" s="26" customFormat="1" ht="14.25" customHeight="1" x14ac:dyDescent="0.25">
      <c r="A35" s="24">
        <v>27</v>
      </c>
      <c r="B35" s="24" t="s">
        <v>87</v>
      </c>
      <c r="C35" s="25">
        <v>1</v>
      </c>
      <c r="D35" s="24" t="s">
        <v>24</v>
      </c>
      <c r="E35" s="24">
        <v>256</v>
      </c>
      <c r="F35" s="25">
        <v>0.97142857142857142</v>
      </c>
      <c r="G35" s="34">
        <v>26475184.219999999</v>
      </c>
      <c r="H35" s="34">
        <v>15414186.75</v>
      </c>
      <c r="I35" s="34">
        <v>5213461.3899999997</v>
      </c>
      <c r="K35" s="31"/>
    </row>
    <row r="36" spans="1:11" s="26" customFormat="1" ht="14.25" customHeight="1" x14ac:dyDescent="0.25">
      <c r="A36" s="24">
        <v>28</v>
      </c>
      <c r="B36" s="24" t="s">
        <v>88</v>
      </c>
      <c r="C36" s="25">
        <v>1</v>
      </c>
      <c r="D36" s="24" t="s">
        <v>24</v>
      </c>
      <c r="E36" s="24">
        <v>219</v>
      </c>
      <c r="F36" s="25">
        <v>0.97142857142857142</v>
      </c>
      <c r="G36" s="34">
        <v>28732304.469999999</v>
      </c>
      <c r="H36" s="34">
        <v>18286704.690000001</v>
      </c>
      <c r="I36" s="34">
        <v>5505555.1799999997</v>
      </c>
      <c r="K36" s="31"/>
    </row>
    <row r="37" spans="1:11" s="26" customFormat="1" ht="14.25" customHeight="1" x14ac:dyDescent="0.25">
      <c r="A37" s="24">
        <v>29</v>
      </c>
      <c r="B37" s="24" t="s">
        <v>89</v>
      </c>
      <c r="C37" s="25">
        <v>1</v>
      </c>
      <c r="D37" s="24" t="s">
        <v>24</v>
      </c>
      <c r="E37" s="24">
        <v>282</v>
      </c>
      <c r="F37" s="25">
        <v>0.97142857142857142</v>
      </c>
      <c r="G37" s="34">
        <v>28059042.84</v>
      </c>
      <c r="H37" s="34">
        <v>16108320.48</v>
      </c>
      <c r="I37" s="34">
        <v>6662009.0700000003</v>
      </c>
      <c r="K37" s="31"/>
    </row>
    <row r="38" spans="1:11" s="26" customFormat="1" ht="14.25" customHeight="1" x14ac:dyDescent="0.25">
      <c r="A38" s="24">
        <v>30</v>
      </c>
      <c r="B38" s="24" t="s">
        <v>90</v>
      </c>
      <c r="C38" s="25">
        <v>1</v>
      </c>
      <c r="D38" s="24" t="s">
        <v>24</v>
      </c>
      <c r="E38" s="24">
        <v>220</v>
      </c>
      <c r="F38" s="25">
        <v>0.97142857142857142</v>
      </c>
      <c r="G38" s="34">
        <v>24249286.620000001</v>
      </c>
      <c r="H38" s="34">
        <v>13212249.35</v>
      </c>
      <c r="I38" s="34">
        <v>8022617.79</v>
      </c>
      <c r="K38" s="31"/>
    </row>
    <row r="39" spans="1:11" s="26" customFormat="1" ht="14.25" customHeight="1" x14ac:dyDescent="0.25">
      <c r="A39" s="24">
        <v>31</v>
      </c>
      <c r="B39" s="24" t="s">
        <v>91</v>
      </c>
      <c r="C39" s="25">
        <v>1</v>
      </c>
      <c r="D39" s="24" t="s">
        <v>24</v>
      </c>
      <c r="E39" s="24">
        <v>284</v>
      </c>
      <c r="F39" s="25">
        <v>0.97142857142857142</v>
      </c>
      <c r="G39" s="34">
        <v>31090029.079999998</v>
      </c>
      <c r="H39" s="34">
        <v>17298356.940000001</v>
      </c>
      <c r="I39" s="34">
        <v>7524933.5800000001</v>
      </c>
      <c r="K39" s="31"/>
    </row>
    <row r="40" spans="1:11" s="26" customFormat="1" ht="14.25" customHeight="1" x14ac:dyDescent="0.25">
      <c r="A40" s="24">
        <v>32</v>
      </c>
      <c r="B40" s="24" t="s">
        <v>92</v>
      </c>
      <c r="C40" s="25">
        <v>1</v>
      </c>
      <c r="D40" s="24" t="s">
        <v>24</v>
      </c>
      <c r="E40" s="24">
        <v>280</v>
      </c>
      <c r="F40" s="25">
        <v>0.97142857142857142</v>
      </c>
      <c r="G40" s="34">
        <v>28900086.739999998</v>
      </c>
      <c r="H40" s="34">
        <v>15926083.65</v>
      </c>
      <c r="I40" s="34">
        <v>7982422.9699999997</v>
      </c>
      <c r="K40" s="31"/>
    </row>
    <row r="41" spans="1:11" s="26" customFormat="1" ht="14.25" customHeight="1" x14ac:dyDescent="0.25">
      <c r="A41" s="24">
        <v>33</v>
      </c>
      <c r="B41" s="24" t="s">
        <v>93</v>
      </c>
      <c r="C41" s="25">
        <v>1</v>
      </c>
      <c r="D41" s="24" t="s">
        <v>24</v>
      </c>
      <c r="E41" s="24">
        <v>268</v>
      </c>
      <c r="F41" s="25">
        <v>0.97142857142857142</v>
      </c>
      <c r="G41" s="34">
        <v>27211054.649999999</v>
      </c>
      <c r="H41" s="34">
        <v>16907566.859999999</v>
      </c>
      <c r="I41" s="34">
        <v>4380022.4400000004</v>
      </c>
      <c r="K41" s="31"/>
    </row>
    <row r="42" spans="1:11" s="26" customFormat="1" ht="14.25" customHeight="1" x14ac:dyDescent="0.25">
      <c r="A42" s="24">
        <v>34</v>
      </c>
      <c r="B42" s="24" t="s">
        <v>94</v>
      </c>
      <c r="C42" s="25">
        <v>1</v>
      </c>
      <c r="D42" s="24" t="s">
        <v>24</v>
      </c>
      <c r="E42" s="24">
        <v>242</v>
      </c>
      <c r="F42" s="25">
        <v>0.97142857142857142</v>
      </c>
      <c r="G42" s="34">
        <v>25604035.190000001</v>
      </c>
      <c r="H42" s="34">
        <v>15168901.9</v>
      </c>
      <c r="I42" s="34">
        <v>5283785.79</v>
      </c>
      <c r="K42" s="31"/>
    </row>
    <row r="43" spans="1:11" s="27" customFormat="1" ht="15.75" customHeight="1" x14ac:dyDescent="0.25">
      <c r="A43" s="38">
        <v>2019</v>
      </c>
      <c r="B43" s="38"/>
      <c r="C43" s="38"/>
      <c r="D43" s="38"/>
      <c r="E43" s="38"/>
      <c r="F43" s="38"/>
      <c r="G43" s="38"/>
      <c r="H43" s="38"/>
      <c r="I43" s="38"/>
      <c r="K43" s="31"/>
    </row>
    <row r="44" spans="1:11" s="26" customFormat="1" ht="15.75" customHeight="1" x14ac:dyDescent="0.25">
      <c r="A44" s="24">
        <v>1</v>
      </c>
      <c r="B44" s="24" t="s">
        <v>61</v>
      </c>
      <c r="C44" s="25">
        <v>1</v>
      </c>
      <c r="D44" s="11" t="s">
        <v>24</v>
      </c>
      <c r="E44" s="24">
        <v>56</v>
      </c>
      <c r="F44" s="25">
        <v>0.97142857142857142</v>
      </c>
      <c r="G44" s="34">
        <v>9105314.1600000001</v>
      </c>
      <c r="H44" s="34">
        <v>4621095.72</v>
      </c>
      <c r="I44" s="34">
        <v>3694582.9</v>
      </c>
      <c r="K44" s="31"/>
    </row>
    <row r="45" spans="1:11" s="26" customFormat="1" ht="15.75" customHeight="1" x14ac:dyDescent="0.25">
      <c r="A45" s="24">
        <v>2</v>
      </c>
      <c r="B45" s="24" t="s">
        <v>62</v>
      </c>
      <c r="C45" s="25">
        <v>1</v>
      </c>
      <c r="D45" s="11" t="s">
        <v>24</v>
      </c>
      <c r="E45" s="24">
        <v>45</v>
      </c>
      <c r="F45" s="25">
        <v>0.97142857142857142</v>
      </c>
      <c r="G45" s="34">
        <v>16330247.25</v>
      </c>
      <c r="H45" s="34">
        <v>4350089.7</v>
      </c>
      <c r="I45" s="34">
        <v>4314248.8</v>
      </c>
      <c r="K45" s="31"/>
    </row>
    <row r="46" spans="1:11" s="26" customFormat="1" ht="15.75" customHeight="1" x14ac:dyDescent="0.25">
      <c r="A46" s="24">
        <v>3</v>
      </c>
      <c r="B46" s="24" t="s">
        <v>63</v>
      </c>
      <c r="C46" s="25">
        <v>1</v>
      </c>
      <c r="D46" s="11" t="s">
        <v>24</v>
      </c>
      <c r="E46" s="24">
        <v>143</v>
      </c>
      <c r="F46" s="25">
        <v>0.97142857142857142</v>
      </c>
      <c r="G46" s="34">
        <v>16101770.960000001</v>
      </c>
      <c r="H46" s="34">
        <v>7830467.6900000004</v>
      </c>
      <c r="I46" s="34">
        <v>6235864.0099999998</v>
      </c>
      <c r="K46" s="31"/>
    </row>
    <row r="47" spans="1:11" s="26" customFormat="1" ht="15.75" customHeight="1" x14ac:dyDescent="0.25">
      <c r="A47" s="24">
        <v>4</v>
      </c>
      <c r="B47" s="24" t="s">
        <v>64</v>
      </c>
      <c r="C47" s="25">
        <v>1</v>
      </c>
      <c r="D47" s="11" t="s">
        <v>24</v>
      </c>
      <c r="E47" s="24">
        <v>124</v>
      </c>
      <c r="F47" s="25">
        <v>0.97142857142857142</v>
      </c>
      <c r="G47" s="34">
        <v>14558148.029999999</v>
      </c>
      <c r="H47" s="34">
        <v>7024973.46</v>
      </c>
      <c r="I47" s="34">
        <v>5841589.5099999998</v>
      </c>
      <c r="K47" s="31"/>
    </row>
    <row r="48" spans="1:11" s="26" customFormat="1" x14ac:dyDescent="0.25">
      <c r="A48" s="24">
        <v>5</v>
      </c>
      <c r="B48" s="24" t="s">
        <v>65</v>
      </c>
      <c r="C48" s="25">
        <v>1</v>
      </c>
      <c r="D48" s="11" t="s">
        <v>24</v>
      </c>
      <c r="E48" s="24">
        <v>183</v>
      </c>
      <c r="F48" s="25">
        <v>0.97142857142857142</v>
      </c>
      <c r="G48" s="34">
        <v>20016222.219999999</v>
      </c>
      <c r="H48" s="34">
        <v>9743010.9399999995</v>
      </c>
      <c r="I48" s="34">
        <v>6888744.8600000003</v>
      </c>
      <c r="K48" s="31"/>
    </row>
    <row r="49" spans="1:11" s="26" customFormat="1" x14ac:dyDescent="0.25">
      <c r="A49" s="24">
        <v>6</v>
      </c>
      <c r="B49" s="24" t="s">
        <v>66</v>
      </c>
      <c r="C49" s="25">
        <v>1</v>
      </c>
      <c r="D49" s="11" t="s">
        <v>24</v>
      </c>
      <c r="E49" s="24">
        <v>196</v>
      </c>
      <c r="F49" s="25">
        <v>0.97142857142857142</v>
      </c>
      <c r="G49" s="34">
        <v>20563903.550000001</v>
      </c>
      <c r="H49" s="34">
        <v>10185815.83</v>
      </c>
      <c r="I49" s="34">
        <v>6872954.3799999999</v>
      </c>
      <c r="K49" s="31"/>
    </row>
    <row r="50" spans="1:11" s="26" customFormat="1" x14ac:dyDescent="0.25">
      <c r="A50" s="24">
        <v>7</v>
      </c>
      <c r="B50" s="24" t="s">
        <v>67</v>
      </c>
      <c r="C50" s="25">
        <v>1</v>
      </c>
      <c r="D50" s="11" t="s">
        <v>24</v>
      </c>
      <c r="E50" s="24">
        <v>130</v>
      </c>
      <c r="F50" s="25">
        <v>0.97142857142857142</v>
      </c>
      <c r="G50" s="34">
        <v>14911414.960000001</v>
      </c>
      <c r="H50" s="34">
        <v>7073207.79</v>
      </c>
      <c r="I50" s="34">
        <v>5936031.2999999998</v>
      </c>
      <c r="K50" s="31"/>
    </row>
    <row r="51" spans="1:11" s="26" customFormat="1" x14ac:dyDescent="0.25">
      <c r="A51" s="24">
        <v>8</v>
      </c>
      <c r="B51" s="24" t="s">
        <v>68</v>
      </c>
      <c r="C51" s="25">
        <v>1</v>
      </c>
      <c r="D51" s="11" t="s">
        <v>24</v>
      </c>
      <c r="E51" s="24">
        <v>92</v>
      </c>
      <c r="F51" s="25">
        <v>0.97142857142857142</v>
      </c>
      <c r="G51" s="34">
        <v>10943599.119999999</v>
      </c>
      <c r="H51" s="34">
        <v>5154121</v>
      </c>
      <c r="I51" s="34">
        <v>4633660.46</v>
      </c>
      <c r="K51" s="31"/>
    </row>
    <row r="52" spans="1:11" s="26" customFormat="1" x14ac:dyDescent="0.25">
      <c r="A52" s="24">
        <v>9</v>
      </c>
      <c r="B52" s="24" t="s">
        <v>69</v>
      </c>
      <c r="C52" s="25">
        <v>1</v>
      </c>
      <c r="D52" s="11" t="s">
        <v>24</v>
      </c>
      <c r="E52" s="24">
        <v>125</v>
      </c>
      <c r="F52" s="25">
        <v>0.97142857142857142</v>
      </c>
      <c r="G52" s="34">
        <v>14035293.130000001</v>
      </c>
      <c r="H52" s="34">
        <v>6819090.1699999999</v>
      </c>
      <c r="I52" s="34">
        <v>5226356.29</v>
      </c>
      <c r="K52" s="31"/>
    </row>
    <row r="53" spans="1:11" s="26" customFormat="1" x14ac:dyDescent="0.25">
      <c r="A53" s="24">
        <v>10</v>
      </c>
      <c r="B53" s="24" t="s">
        <v>70</v>
      </c>
      <c r="C53" s="25">
        <v>1</v>
      </c>
      <c r="D53" s="11" t="s">
        <v>24</v>
      </c>
      <c r="E53" s="24">
        <v>116</v>
      </c>
      <c r="F53" s="25">
        <v>0.97142857142857142</v>
      </c>
      <c r="G53" s="34">
        <v>12532069.08</v>
      </c>
      <c r="H53" s="34">
        <v>6543450.1699999999</v>
      </c>
      <c r="I53" s="34">
        <v>4313007.12</v>
      </c>
      <c r="K53" s="31"/>
    </row>
    <row r="54" spans="1:11" s="26" customFormat="1" x14ac:dyDescent="0.25">
      <c r="A54" s="24">
        <v>11</v>
      </c>
      <c r="B54" s="24" t="s">
        <v>71</v>
      </c>
      <c r="C54" s="25">
        <v>1</v>
      </c>
      <c r="D54" s="11" t="s">
        <v>24</v>
      </c>
      <c r="E54" s="24">
        <v>222</v>
      </c>
      <c r="F54" s="25">
        <v>0.97142857142857142</v>
      </c>
      <c r="G54" s="34">
        <v>24868364.68</v>
      </c>
      <c r="H54" s="34">
        <v>12565076.9</v>
      </c>
      <c r="I54" s="34">
        <v>8747154.4700000007</v>
      </c>
      <c r="K54" s="31"/>
    </row>
    <row r="55" spans="1:11" s="26" customFormat="1" x14ac:dyDescent="0.25">
      <c r="A55" s="24">
        <v>12</v>
      </c>
      <c r="B55" s="24" t="s">
        <v>72</v>
      </c>
      <c r="C55" s="25">
        <v>1</v>
      </c>
      <c r="D55" s="11" t="s">
        <v>24</v>
      </c>
      <c r="E55" s="24">
        <v>108</v>
      </c>
      <c r="F55" s="25">
        <v>0.97142857142857142</v>
      </c>
      <c r="G55" s="34">
        <v>13943698.58</v>
      </c>
      <c r="H55" s="34">
        <v>7193245.7599999998</v>
      </c>
      <c r="I55" s="34">
        <v>5319834.6500000004</v>
      </c>
      <c r="K55" s="31"/>
    </row>
    <row r="56" spans="1:11" s="26" customFormat="1" x14ac:dyDescent="0.25">
      <c r="A56" s="24">
        <v>13</v>
      </c>
      <c r="B56" s="24" t="s">
        <v>73</v>
      </c>
      <c r="C56" s="25">
        <v>1</v>
      </c>
      <c r="D56" s="11" t="s">
        <v>24</v>
      </c>
      <c r="E56" s="24">
        <v>111</v>
      </c>
      <c r="F56" s="25">
        <v>0.97142857142857142</v>
      </c>
      <c r="G56" s="34">
        <v>12603269.539999999</v>
      </c>
      <c r="H56" s="34">
        <v>6036866.4000000004</v>
      </c>
      <c r="I56" s="34">
        <v>4865869.9800000004</v>
      </c>
      <c r="K56" s="31"/>
    </row>
    <row r="57" spans="1:11" s="26" customFormat="1" x14ac:dyDescent="0.25">
      <c r="A57" s="24">
        <v>14</v>
      </c>
      <c r="B57" s="24" t="s">
        <v>74</v>
      </c>
      <c r="C57" s="25">
        <v>1</v>
      </c>
      <c r="D57" s="11" t="s">
        <v>24</v>
      </c>
      <c r="E57" s="24">
        <v>234</v>
      </c>
      <c r="F57" s="25">
        <v>0.97142857142857142</v>
      </c>
      <c r="G57" s="34">
        <v>25838352.27</v>
      </c>
      <c r="H57" s="34">
        <v>12880554.640000001</v>
      </c>
      <c r="I57" s="34">
        <v>8865921.4700000007</v>
      </c>
      <c r="K57" s="31"/>
    </row>
    <row r="58" spans="1:11" s="26" customFormat="1" x14ac:dyDescent="0.25">
      <c r="A58" s="24">
        <v>15</v>
      </c>
      <c r="B58" s="24" t="s">
        <v>75</v>
      </c>
      <c r="C58" s="25">
        <v>1</v>
      </c>
      <c r="D58" s="11" t="s">
        <v>24</v>
      </c>
      <c r="E58" s="24">
        <v>140</v>
      </c>
      <c r="F58" s="25">
        <v>0.97142857142857142</v>
      </c>
      <c r="G58" s="34">
        <v>15607926.18</v>
      </c>
      <c r="H58" s="34">
        <v>7511289.8300000001</v>
      </c>
      <c r="I58" s="34">
        <v>5767735.5499999998</v>
      </c>
      <c r="K58" s="31"/>
    </row>
    <row r="59" spans="1:11" s="26" customFormat="1" x14ac:dyDescent="0.25">
      <c r="A59" s="24">
        <v>16</v>
      </c>
      <c r="B59" s="24" t="s">
        <v>76</v>
      </c>
      <c r="C59" s="25">
        <v>1</v>
      </c>
      <c r="D59" s="11" t="s">
        <v>24</v>
      </c>
      <c r="E59" s="24">
        <v>136</v>
      </c>
      <c r="F59" s="25">
        <v>0.97142857142857142</v>
      </c>
      <c r="G59" s="34">
        <v>14900387.92</v>
      </c>
      <c r="H59" s="34">
        <v>7270891.8899999997</v>
      </c>
      <c r="I59" s="34">
        <v>5570741.1799999997</v>
      </c>
      <c r="K59" s="31"/>
    </row>
    <row r="60" spans="1:11" s="26" customFormat="1" x14ac:dyDescent="0.25">
      <c r="A60" s="24">
        <v>17</v>
      </c>
      <c r="B60" s="24" t="s">
        <v>77</v>
      </c>
      <c r="C60" s="25">
        <v>1</v>
      </c>
      <c r="D60" s="11" t="s">
        <v>24</v>
      </c>
      <c r="E60" s="24">
        <v>149</v>
      </c>
      <c r="F60" s="25">
        <v>0.97142857142857142</v>
      </c>
      <c r="G60" s="34">
        <v>16670484.73</v>
      </c>
      <c r="H60" s="34">
        <v>8034868.54</v>
      </c>
      <c r="I60" s="34">
        <v>6695672.3899999997</v>
      </c>
      <c r="K60" s="31"/>
    </row>
    <row r="61" spans="1:11" s="26" customFormat="1" x14ac:dyDescent="0.25">
      <c r="A61" s="24">
        <v>18</v>
      </c>
      <c r="B61" s="24" t="s">
        <v>78</v>
      </c>
      <c r="C61" s="25">
        <v>1</v>
      </c>
      <c r="D61" s="11" t="s">
        <v>24</v>
      </c>
      <c r="E61" s="24">
        <v>120</v>
      </c>
      <c r="F61" s="25">
        <v>0.97142857142857142</v>
      </c>
      <c r="G61" s="34">
        <v>14301453.109999999</v>
      </c>
      <c r="H61" s="34">
        <v>7055786.1900000004</v>
      </c>
      <c r="I61" s="34">
        <v>5149038.3600000003</v>
      </c>
      <c r="K61" s="31"/>
    </row>
    <row r="62" spans="1:11" s="26" customFormat="1" x14ac:dyDescent="0.25">
      <c r="A62" s="24">
        <v>19</v>
      </c>
      <c r="B62" s="24" t="s">
        <v>79</v>
      </c>
      <c r="C62" s="25">
        <v>1</v>
      </c>
      <c r="D62" s="11" t="s">
        <v>24</v>
      </c>
      <c r="E62" s="24">
        <v>248</v>
      </c>
      <c r="F62" s="25">
        <v>0.97142857142857142</v>
      </c>
      <c r="G62" s="34">
        <v>27094393.16</v>
      </c>
      <c r="H62" s="34">
        <v>13264568.5</v>
      </c>
      <c r="I62" s="34">
        <v>8649670.9100000001</v>
      </c>
      <c r="K62" s="31"/>
    </row>
    <row r="63" spans="1:11" s="26" customFormat="1" x14ac:dyDescent="0.25">
      <c r="A63" s="24">
        <v>20</v>
      </c>
      <c r="B63" s="24" t="s">
        <v>80</v>
      </c>
      <c r="C63" s="25">
        <v>1</v>
      </c>
      <c r="D63" s="11" t="s">
        <v>24</v>
      </c>
      <c r="E63" s="24">
        <v>138</v>
      </c>
      <c r="F63" s="25">
        <v>0.97142857142857142</v>
      </c>
      <c r="G63" s="34">
        <v>15995399.199999999</v>
      </c>
      <c r="H63" s="34">
        <v>7870247.3499999996</v>
      </c>
      <c r="I63" s="34">
        <v>6013584.6600000001</v>
      </c>
      <c r="K63" s="31"/>
    </row>
    <row r="64" spans="1:11" s="26" customFormat="1" ht="15.75" customHeight="1" x14ac:dyDescent="0.25">
      <c r="A64" s="24">
        <v>21</v>
      </c>
      <c r="B64" s="24" t="s">
        <v>81</v>
      </c>
      <c r="C64" s="25">
        <v>1</v>
      </c>
      <c r="D64" s="11" t="s">
        <v>24</v>
      </c>
      <c r="E64" s="24">
        <v>103</v>
      </c>
      <c r="F64" s="25">
        <v>0.97142857142857142</v>
      </c>
      <c r="G64" s="34">
        <v>13145949.52</v>
      </c>
      <c r="H64" s="34">
        <v>6371732.0700000003</v>
      </c>
      <c r="I64" s="34">
        <v>5348423.66</v>
      </c>
      <c r="K64" s="31"/>
    </row>
    <row r="65" spans="1:11" s="26" customFormat="1" ht="15.75" customHeight="1" x14ac:dyDescent="0.25">
      <c r="A65" s="24">
        <v>22</v>
      </c>
      <c r="B65" s="24" t="s">
        <v>82</v>
      </c>
      <c r="C65" s="25">
        <v>1</v>
      </c>
      <c r="D65" s="11" t="s">
        <v>24</v>
      </c>
      <c r="E65" s="24">
        <v>142</v>
      </c>
      <c r="F65" s="25">
        <v>0.97142857142857142</v>
      </c>
      <c r="G65" s="34">
        <v>15578577.34</v>
      </c>
      <c r="H65" s="34">
        <v>7780642.3200000003</v>
      </c>
      <c r="I65" s="34">
        <v>5489545.9900000002</v>
      </c>
      <c r="K65" s="31"/>
    </row>
    <row r="66" spans="1:11" s="26" customFormat="1" ht="15.75" customHeight="1" x14ac:dyDescent="0.25">
      <c r="A66" s="24">
        <v>23</v>
      </c>
      <c r="B66" s="24" t="s">
        <v>83</v>
      </c>
      <c r="C66" s="25">
        <v>1</v>
      </c>
      <c r="D66" s="11" t="s">
        <v>24</v>
      </c>
      <c r="E66" s="24">
        <v>269</v>
      </c>
      <c r="F66" s="25">
        <v>0.97142857142857142</v>
      </c>
      <c r="G66" s="34">
        <v>28363598.16</v>
      </c>
      <c r="H66" s="34">
        <v>14587455.880000001</v>
      </c>
      <c r="I66" s="34">
        <v>8935808.6400000006</v>
      </c>
      <c r="K66" s="31"/>
    </row>
    <row r="67" spans="1:11" s="26" customFormat="1" ht="15.75" customHeight="1" x14ac:dyDescent="0.25">
      <c r="A67" s="24">
        <v>24</v>
      </c>
      <c r="B67" s="24" t="s">
        <v>84</v>
      </c>
      <c r="C67" s="25">
        <v>1</v>
      </c>
      <c r="D67" s="11" t="s">
        <v>24</v>
      </c>
      <c r="E67" s="24">
        <v>206</v>
      </c>
      <c r="F67" s="25">
        <v>0.97142857142857142</v>
      </c>
      <c r="G67" s="34">
        <v>28388067.859999999</v>
      </c>
      <c r="H67" s="34">
        <v>15837582</v>
      </c>
      <c r="I67" s="34">
        <v>8122736.2800000003</v>
      </c>
      <c r="K67" s="31"/>
    </row>
    <row r="68" spans="1:11" s="26" customFormat="1" ht="15.75" customHeight="1" x14ac:dyDescent="0.25">
      <c r="A68" s="24">
        <v>25</v>
      </c>
      <c r="B68" s="24" t="s">
        <v>85</v>
      </c>
      <c r="C68" s="25">
        <v>1</v>
      </c>
      <c r="D68" s="11" t="s">
        <v>24</v>
      </c>
      <c r="E68" s="24">
        <v>87</v>
      </c>
      <c r="F68" s="25">
        <v>0.97142857142857142</v>
      </c>
      <c r="G68" s="34">
        <v>10130239.59</v>
      </c>
      <c r="H68" s="34">
        <v>4850380.1500000004</v>
      </c>
      <c r="I68" s="34">
        <v>4295783.12</v>
      </c>
      <c r="K68" s="31"/>
    </row>
    <row r="69" spans="1:11" s="26" customFormat="1" ht="15.75" customHeight="1" x14ac:dyDescent="0.25">
      <c r="A69" s="24">
        <v>26</v>
      </c>
      <c r="B69" s="24" t="s">
        <v>86</v>
      </c>
      <c r="C69" s="25">
        <v>1</v>
      </c>
      <c r="D69" s="11" t="s">
        <v>24</v>
      </c>
      <c r="E69" s="24">
        <v>209</v>
      </c>
      <c r="F69" s="25">
        <v>0.97142857142857142</v>
      </c>
      <c r="G69" s="34">
        <v>22062703.940000001</v>
      </c>
      <c r="H69" s="34">
        <v>10932221.460000001</v>
      </c>
      <c r="I69" s="34">
        <v>7219482.21</v>
      </c>
      <c r="K69" s="31"/>
    </row>
    <row r="70" spans="1:11" s="26" customFormat="1" ht="15.75" customHeight="1" x14ac:dyDescent="0.25">
      <c r="A70" s="24">
        <v>27</v>
      </c>
      <c r="B70" s="24" t="s">
        <v>87</v>
      </c>
      <c r="C70" s="25">
        <v>1</v>
      </c>
      <c r="D70" s="11" t="s">
        <v>24</v>
      </c>
      <c r="E70" s="24">
        <v>252</v>
      </c>
      <c r="F70" s="25">
        <v>0.97142857142857142</v>
      </c>
      <c r="G70" s="34">
        <v>27331674.600000001</v>
      </c>
      <c r="H70" s="34">
        <v>13462438.380000001</v>
      </c>
      <c r="I70" s="34">
        <v>9063209.5099999998</v>
      </c>
      <c r="K70" s="31"/>
    </row>
    <row r="71" spans="1:11" s="26" customFormat="1" ht="15.75" customHeight="1" x14ac:dyDescent="0.25">
      <c r="A71" s="24">
        <v>28</v>
      </c>
      <c r="B71" s="24" t="s">
        <v>88</v>
      </c>
      <c r="C71" s="25">
        <v>1</v>
      </c>
      <c r="D71" s="11" t="s">
        <v>24</v>
      </c>
      <c r="E71" s="24">
        <v>215</v>
      </c>
      <c r="F71" s="25">
        <v>0.97142857142857142</v>
      </c>
      <c r="G71" s="34">
        <v>31408290.399999999</v>
      </c>
      <c r="H71" s="34">
        <v>17978141</v>
      </c>
      <c r="I71" s="34">
        <v>9218396.8699999992</v>
      </c>
      <c r="K71" s="31"/>
    </row>
    <row r="72" spans="1:11" s="26" customFormat="1" ht="15.75" customHeight="1" x14ac:dyDescent="0.25">
      <c r="A72" s="24">
        <v>29</v>
      </c>
      <c r="B72" s="24" t="s">
        <v>89</v>
      </c>
      <c r="C72" s="25">
        <v>1</v>
      </c>
      <c r="D72" s="11" t="s">
        <v>24</v>
      </c>
      <c r="E72" s="24">
        <v>273</v>
      </c>
      <c r="F72" s="25">
        <v>0.97142857142857142</v>
      </c>
      <c r="G72" s="34">
        <v>29461614.280000001</v>
      </c>
      <c r="H72" s="34">
        <v>15501811.25</v>
      </c>
      <c r="I72" s="34">
        <v>9238486.25</v>
      </c>
      <c r="K72" s="31"/>
    </row>
    <row r="73" spans="1:11" s="26" customFormat="1" ht="15.75" customHeight="1" x14ac:dyDescent="0.25">
      <c r="A73" s="24">
        <v>30</v>
      </c>
      <c r="B73" s="24" t="s">
        <v>90</v>
      </c>
      <c r="C73" s="25">
        <v>1</v>
      </c>
      <c r="D73" s="11" t="s">
        <v>24</v>
      </c>
      <c r="E73" s="24">
        <v>241</v>
      </c>
      <c r="F73" s="25">
        <v>0.97142857142857142</v>
      </c>
      <c r="G73" s="34">
        <v>25369167.920000002</v>
      </c>
      <c r="H73" s="34">
        <v>12399069.310000001</v>
      </c>
      <c r="I73" s="34">
        <v>9278228.4399999995</v>
      </c>
      <c r="K73" s="31"/>
    </row>
    <row r="74" spans="1:11" s="26" customFormat="1" ht="15.75" customHeight="1" x14ac:dyDescent="0.25">
      <c r="A74" s="24">
        <v>31</v>
      </c>
      <c r="B74" s="24" t="s">
        <v>91</v>
      </c>
      <c r="C74" s="25">
        <v>1</v>
      </c>
      <c r="D74" s="11" t="s">
        <v>24</v>
      </c>
      <c r="E74" s="24">
        <v>284</v>
      </c>
      <c r="F74" s="25">
        <v>0.97142857142857142</v>
      </c>
      <c r="G74" s="34">
        <v>33593654.909999996</v>
      </c>
      <c r="H74" s="34">
        <v>17395904.52</v>
      </c>
      <c r="I74" s="34">
        <v>10041975.25</v>
      </c>
      <c r="K74" s="31"/>
    </row>
    <row r="75" spans="1:11" s="26" customFormat="1" ht="15.75" customHeight="1" x14ac:dyDescent="0.25">
      <c r="A75" s="24">
        <v>32</v>
      </c>
      <c r="B75" s="24" t="s">
        <v>92</v>
      </c>
      <c r="C75" s="25">
        <v>1</v>
      </c>
      <c r="D75" s="11" t="s">
        <v>24</v>
      </c>
      <c r="E75" s="24">
        <v>278</v>
      </c>
      <c r="F75" s="25">
        <v>0.97142857142857142</v>
      </c>
      <c r="G75" s="34">
        <v>29738787.239999998</v>
      </c>
      <c r="H75" s="34">
        <v>14359780.1</v>
      </c>
      <c r="I75" s="34">
        <v>10742943.57</v>
      </c>
      <c r="K75" s="31"/>
    </row>
    <row r="76" spans="1:11" s="26" customFormat="1" ht="15.75" customHeight="1" x14ac:dyDescent="0.25">
      <c r="A76" s="24">
        <v>33</v>
      </c>
      <c r="B76" s="24" t="s">
        <v>93</v>
      </c>
      <c r="C76" s="25">
        <v>1</v>
      </c>
      <c r="D76" s="11" t="s">
        <v>24</v>
      </c>
      <c r="E76" s="24">
        <v>265</v>
      </c>
      <c r="F76" s="25">
        <v>0.97142857142857142</v>
      </c>
      <c r="G76" s="34">
        <v>27888417.5</v>
      </c>
      <c r="H76" s="34">
        <v>14165821.33</v>
      </c>
      <c r="I76" s="34">
        <v>9650323.9800000004</v>
      </c>
      <c r="K76" s="31"/>
    </row>
    <row r="77" spans="1:11" s="26" customFormat="1" ht="15.75" customHeight="1" x14ac:dyDescent="0.25">
      <c r="A77" s="24">
        <v>34</v>
      </c>
      <c r="B77" s="24" t="s">
        <v>94</v>
      </c>
      <c r="C77" s="25">
        <v>1</v>
      </c>
      <c r="D77" s="11" t="s">
        <v>24</v>
      </c>
      <c r="E77" s="24">
        <v>242</v>
      </c>
      <c r="F77" s="25">
        <v>0.97142857142857142</v>
      </c>
      <c r="G77" s="34">
        <v>26087012.420000002</v>
      </c>
      <c r="H77" s="34">
        <v>13026564.49</v>
      </c>
      <c r="I77" s="34">
        <v>8988031.9000000004</v>
      </c>
      <c r="K77" s="31"/>
    </row>
    <row r="78" spans="1:11" s="23" customFormat="1" ht="15.75" customHeight="1" x14ac:dyDescent="0.25">
      <c r="A78" s="48" t="s">
        <v>25</v>
      </c>
      <c r="B78" s="49"/>
      <c r="C78" s="49"/>
      <c r="D78" s="49"/>
      <c r="E78" s="49"/>
      <c r="F78" s="49"/>
      <c r="G78" s="49"/>
      <c r="H78" s="49"/>
      <c r="I78" s="50"/>
      <c r="K78" s="31"/>
    </row>
    <row r="79" spans="1:11" x14ac:dyDescent="0.25">
      <c r="A79" s="51">
        <v>2018</v>
      </c>
      <c r="B79" s="51"/>
      <c r="C79" s="51"/>
      <c r="D79" s="51"/>
      <c r="E79" s="51"/>
      <c r="F79" s="51"/>
      <c r="G79" s="51"/>
      <c r="H79" s="51"/>
      <c r="I79" s="51"/>
      <c r="K79" s="31"/>
    </row>
    <row r="80" spans="1:11" s="26" customFormat="1" x14ac:dyDescent="0.25">
      <c r="A80" s="11">
        <v>1</v>
      </c>
      <c r="B80" s="11" t="s">
        <v>95</v>
      </c>
      <c r="C80" s="28">
        <v>1</v>
      </c>
      <c r="D80" s="11" t="s">
        <v>26</v>
      </c>
      <c r="E80" s="11">
        <v>619</v>
      </c>
      <c r="F80" s="28">
        <v>0.94117647058823528</v>
      </c>
      <c r="G80" s="34">
        <v>36646556.270000003</v>
      </c>
      <c r="H80" s="34">
        <v>27797294.199999999</v>
      </c>
      <c r="I80" s="34">
        <v>4168421.75</v>
      </c>
      <c r="K80" s="31"/>
    </row>
    <row r="81" spans="1:11" s="26" customFormat="1" ht="30" x14ac:dyDescent="0.25">
      <c r="A81" s="11">
        <v>2</v>
      </c>
      <c r="B81" s="11" t="s">
        <v>96</v>
      </c>
      <c r="C81" s="28">
        <v>1</v>
      </c>
      <c r="D81" s="11" t="s">
        <v>26</v>
      </c>
      <c r="E81" s="11">
        <v>944</v>
      </c>
      <c r="F81" s="28">
        <v>0.94117647058823528</v>
      </c>
      <c r="G81" s="34">
        <v>49812426.829999998</v>
      </c>
      <c r="H81" s="34">
        <v>36951025.979999997</v>
      </c>
      <c r="I81" s="34">
        <v>6136745.9800000004</v>
      </c>
      <c r="K81" s="31"/>
    </row>
    <row r="82" spans="1:11" s="26" customFormat="1" ht="30" x14ac:dyDescent="0.25">
      <c r="A82" s="11">
        <v>3</v>
      </c>
      <c r="B82" s="11" t="s">
        <v>97</v>
      </c>
      <c r="C82" s="28">
        <v>1</v>
      </c>
      <c r="D82" s="11" t="s">
        <v>26</v>
      </c>
      <c r="E82" s="11">
        <v>866</v>
      </c>
      <c r="F82" s="28">
        <v>0.94117647058823528</v>
      </c>
      <c r="G82" s="34">
        <v>42498187.299999997</v>
      </c>
      <c r="H82" s="34">
        <v>34078259.740000002</v>
      </c>
      <c r="I82" s="34">
        <v>4109361</v>
      </c>
      <c r="K82" s="31"/>
    </row>
    <row r="83" spans="1:11" s="26" customFormat="1" x14ac:dyDescent="0.25">
      <c r="A83" s="11">
        <v>4</v>
      </c>
      <c r="B83" s="11" t="s">
        <v>98</v>
      </c>
      <c r="C83" s="28">
        <v>1</v>
      </c>
      <c r="D83" s="11" t="s">
        <v>26</v>
      </c>
      <c r="E83" s="11">
        <v>540</v>
      </c>
      <c r="F83" s="28">
        <v>0.94117647058823528</v>
      </c>
      <c r="G83" s="34">
        <v>32309671.68</v>
      </c>
      <c r="H83" s="34">
        <v>23580655.059999999</v>
      </c>
      <c r="I83" s="34">
        <v>4078634.24</v>
      </c>
      <c r="K83" s="31"/>
    </row>
    <row r="84" spans="1:11" s="26" customFormat="1" ht="30" x14ac:dyDescent="0.25">
      <c r="A84" s="11">
        <v>5</v>
      </c>
      <c r="B84" s="11" t="s">
        <v>99</v>
      </c>
      <c r="C84" s="28">
        <v>1</v>
      </c>
      <c r="D84" s="11" t="s">
        <v>26</v>
      </c>
      <c r="E84" s="11">
        <v>531</v>
      </c>
      <c r="F84" s="28">
        <v>0.94117647058823528</v>
      </c>
      <c r="G84" s="34">
        <v>29251582.170000002</v>
      </c>
      <c r="H84" s="34">
        <v>21095117.690000001</v>
      </c>
      <c r="I84" s="34">
        <v>4265981.24</v>
      </c>
      <c r="K84" s="31"/>
    </row>
    <row r="85" spans="1:11" s="26" customFormat="1" ht="30" x14ac:dyDescent="0.25">
      <c r="A85" s="11">
        <v>6</v>
      </c>
      <c r="B85" s="11" t="s">
        <v>100</v>
      </c>
      <c r="C85" s="28">
        <v>1</v>
      </c>
      <c r="D85" s="11" t="s">
        <v>26</v>
      </c>
      <c r="E85" s="11">
        <v>466</v>
      </c>
      <c r="F85" s="28">
        <v>0.94117647058823528</v>
      </c>
      <c r="G85" s="34">
        <v>24067538.039999999</v>
      </c>
      <c r="H85" s="34">
        <v>18410218.670000002</v>
      </c>
      <c r="I85" s="34">
        <v>3125935.9</v>
      </c>
      <c r="K85" s="31"/>
    </row>
    <row r="86" spans="1:11" s="26" customFormat="1" x14ac:dyDescent="0.25">
      <c r="A86" s="11">
        <v>7</v>
      </c>
      <c r="B86" s="11" t="s">
        <v>101</v>
      </c>
      <c r="C86" s="28">
        <v>1</v>
      </c>
      <c r="D86" s="11" t="s">
        <v>26</v>
      </c>
      <c r="E86" s="11">
        <v>215</v>
      </c>
      <c r="F86" s="28">
        <v>0.94117647058823528</v>
      </c>
      <c r="G86" s="34">
        <v>36714663.030000001</v>
      </c>
      <c r="H86" s="34">
        <v>29432860.809999999</v>
      </c>
      <c r="I86" s="34">
        <v>6607249.1299999999</v>
      </c>
      <c r="K86" s="31"/>
    </row>
    <row r="87" spans="1:11" s="26" customFormat="1" x14ac:dyDescent="0.25">
      <c r="A87" s="11">
        <v>8</v>
      </c>
      <c r="B87" s="11" t="s">
        <v>102</v>
      </c>
      <c r="C87" s="28">
        <v>1</v>
      </c>
      <c r="D87" s="11" t="s">
        <v>26</v>
      </c>
      <c r="E87" s="11">
        <v>867</v>
      </c>
      <c r="F87" s="28">
        <v>0.94117647058823528</v>
      </c>
      <c r="G87" s="34">
        <v>42998088.100000001</v>
      </c>
      <c r="H87" s="34">
        <v>33779434.93</v>
      </c>
      <c r="I87" s="34">
        <v>4758252.67</v>
      </c>
      <c r="K87" s="31"/>
    </row>
    <row r="88" spans="1:11" s="26" customFormat="1" x14ac:dyDescent="0.25">
      <c r="A88" s="11">
        <v>9</v>
      </c>
      <c r="B88" s="11" t="s">
        <v>103</v>
      </c>
      <c r="C88" s="28">
        <v>1</v>
      </c>
      <c r="D88" s="11" t="s">
        <v>26</v>
      </c>
      <c r="E88" s="11">
        <v>724</v>
      </c>
      <c r="F88" s="28">
        <v>0.94117647058823528</v>
      </c>
      <c r="G88" s="34">
        <v>43953241.549999997</v>
      </c>
      <c r="H88" s="34">
        <v>31947480.399999999</v>
      </c>
      <c r="I88" s="34">
        <v>6675607.2300000004</v>
      </c>
      <c r="K88" s="31"/>
    </row>
    <row r="89" spans="1:11" s="26" customFormat="1" x14ac:dyDescent="0.25">
      <c r="A89" s="11">
        <v>10</v>
      </c>
      <c r="B89" s="11" t="s">
        <v>104</v>
      </c>
      <c r="C89" s="28">
        <v>1</v>
      </c>
      <c r="D89" s="11" t="s">
        <v>26</v>
      </c>
      <c r="E89" s="11">
        <v>920</v>
      </c>
      <c r="F89" s="28">
        <v>0.94117647058823528</v>
      </c>
      <c r="G89" s="34">
        <v>47449284.640000001</v>
      </c>
      <c r="H89" s="34">
        <v>36832857.659999996</v>
      </c>
      <c r="I89" s="34">
        <v>5231409.4000000004</v>
      </c>
      <c r="K89" s="31"/>
    </row>
    <row r="90" spans="1:11" s="26" customFormat="1" x14ac:dyDescent="0.25">
      <c r="A90" s="11">
        <v>11</v>
      </c>
      <c r="B90" s="11" t="s">
        <v>105</v>
      </c>
      <c r="C90" s="28">
        <v>1</v>
      </c>
      <c r="D90" s="11" t="s">
        <v>26</v>
      </c>
      <c r="E90" s="11">
        <v>745</v>
      </c>
      <c r="F90" s="28">
        <v>0.94117647058823528</v>
      </c>
      <c r="G90" s="34">
        <v>42481173.670000002</v>
      </c>
      <c r="H90" s="34">
        <v>29449106.32</v>
      </c>
      <c r="I90" s="34">
        <v>7773531.8399999999</v>
      </c>
      <c r="K90" s="31"/>
    </row>
    <row r="91" spans="1:11" s="26" customFormat="1" x14ac:dyDescent="0.25">
      <c r="A91" s="11">
        <v>12</v>
      </c>
      <c r="B91" s="11" t="s">
        <v>106</v>
      </c>
      <c r="C91" s="28">
        <v>1</v>
      </c>
      <c r="D91" s="11" t="s">
        <v>26</v>
      </c>
      <c r="E91" s="11">
        <v>1109</v>
      </c>
      <c r="F91" s="28">
        <v>0.94117647058823528</v>
      </c>
      <c r="G91" s="34">
        <v>55753456.57</v>
      </c>
      <c r="H91" s="34">
        <v>42841616.090000004</v>
      </c>
      <c r="I91" s="34">
        <v>6428507.0199999996</v>
      </c>
      <c r="K91" s="31"/>
    </row>
    <row r="92" spans="1:11" s="26" customFormat="1" x14ac:dyDescent="0.25">
      <c r="A92" s="11">
        <v>13</v>
      </c>
      <c r="B92" s="11" t="s">
        <v>107</v>
      </c>
      <c r="C92" s="28">
        <v>1</v>
      </c>
      <c r="D92" s="11" t="s">
        <v>26</v>
      </c>
      <c r="E92" s="11">
        <v>698</v>
      </c>
      <c r="F92" s="28">
        <v>0.94117647058823528</v>
      </c>
      <c r="G92" s="34">
        <v>36134593.090000004</v>
      </c>
      <c r="H92" s="34">
        <v>27822569.780000001</v>
      </c>
      <c r="I92" s="34">
        <v>4533774.5199999996</v>
      </c>
      <c r="K92" s="31"/>
    </row>
    <row r="93" spans="1:11" s="26" customFormat="1" x14ac:dyDescent="0.25">
      <c r="A93" s="11">
        <v>14</v>
      </c>
      <c r="B93" s="11" t="s">
        <v>108</v>
      </c>
      <c r="C93" s="28">
        <v>1</v>
      </c>
      <c r="D93" s="11" t="s">
        <v>26</v>
      </c>
      <c r="E93" s="11">
        <v>593</v>
      </c>
      <c r="F93" s="28">
        <v>0.94117647058823528</v>
      </c>
      <c r="G93" s="34">
        <v>31308210.989999998</v>
      </c>
      <c r="H93" s="34">
        <v>24053142.109999999</v>
      </c>
      <c r="I93" s="34">
        <v>3638506.29</v>
      </c>
      <c r="K93" s="31"/>
    </row>
    <row r="94" spans="1:11" s="26" customFormat="1" x14ac:dyDescent="0.25">
      <c r="A94" s="11">
        <v>15</v>
      </c>
      <c r="B94" s="11" t="s">
        <v>109</v>
      </c>
      <c r="C94" s="28">
        <v>1</v>
      </c>
      <c r="D94" s="11" t="s">
        <v>26</v>
      </c>
      <c r="E94" s="11">
        <v>253</v>
      </c>
      <c r="F94" s="28">
        <v>0.94117647058823528</v>
      </c>
      <c r="G94" s="34">
        <v>18053149.719999999</v>
      </c>
      <c r="H94" s="34">
        <v>10061638.880000001</v>
      </c>
      <c r="I94" s="34">
        <v>5342172.22</v>
      </c>
      <c r="K94" s="31"/>
    </row>
    <row r="95" spans="1:11" s="26" customFormat="1" ht="14.25" customHeight="1" x14ac:dyDescent="0.25">
      <c r="A95" s="11">
        <v>16</v>
      </c>
      <c r="B95" s="11" t="s">
        <v>110</v>
      </c>
      <c r="C95" s="28">
        <v>1</v>
      </c>
      <c r="D95" s="11" t="s">
        <v>26</v>
      </c>
      <c r="E95" s="11">
        <v>384</v>
      </c>
      <c r="F95" s="28">
        <v>0.94117647058823528</v>
      </c>
      <c r="G95" s="34">
        <v>20433004.390000001</v>
      </c>
      <c r="H95" s="34">
        <v>15248829.83</v>
      </c>
      <c r="I95" s="34">
        <v>2985894.96</v>
      </c>
      <c r="K95" s="31"/>
    </row>
    <row r="96" spans="1:11" s="27" customFormat="1" ht="15.75" customHeight="1" x14ac:dyDescent="0.25">
      <c r="A96" s="51">
        <v>2019</v>
      </c>
      <c r="B96" s="51"/>
      <c r="C96" s="51"/>
      <c r="D96" s="51"/>
      <c r="E96" s="51"/>
      <c r="F96" s="51"/>
      <c r="G96" s="51"/>
      <c r="H96" s="51"/>
      <c r="I96" s="51"/>
      <c r="K96" s="31"/>
    </row>
    <row r="97" spans="1:11" s="26" customFormat="1" ht="15.75" customHeight="1" x14ac:dyDescent="0.25">
      <c r="A97" s="11">
        <v>1</v>
      </c>
      <c r="B97" s="11" t="s">
        <v>95</v>
      </c>
      <c r="C97" s="28">
        <v>1</v>
      </c>
      <c r="D97" s="11" t="s">
        <v>26</v>
      </c>
      <c r="E97" s="11">
        <v>611</v>
      </c>
      <c r="F97" s="28">
        <v>0.94117647058823528</v>
      </c>
      <c r="G97" s="34">
        <v>43389051.140000001</v>
      </c>
      <c r="H97" s="34">
        <v>29454161.300000001</v>
      </c>
      <c r="I97" s="34">
        <v>8713419.8399999999</v>
      </c>
      <c r="K97" s="31"/>
    </row>
    <row r="98" spans="1:11" s="26" customFormat="1" ht="31.5" customHeight="1" x14ac:dyDescent="0.25">
      <c r="A98" s="11">
        <v>2</v>
      </c>
      <c r="B98" s="11" t="s">
        <v>96</v>
      </c>
      <c r="C98" s="28">
        <v>1</v>
      </c>
      <c r="D98" s="11" t="s">
        <v>26</v>
      </c>
      <c r="E98" s="11">
        <v>946</v>
      </c>
      <c r="F98" s="28">
        <v>0.94117647058823528</v>
      </c>
      <c r="G98" s="34">
        <v>55872297.710000001</v>
      </c>
      <c r="H98" s="34">
        <v>36976438.25</v>
      </c>
      <c r="I98" s="34">
        <v>11360942.699999999</v>
      </c>
      <c r="K98" s="31"/>
    </row>
    <row r="99" spans="1:11" s="26" customFormat="1" ht="28.5" customHeight="1" x14ac:dyDescent="0.25">
      <c r="A99" s="11">
        <v>3</v>
      </c>
      <c r="B99" s="11" t="s">
        <v>97</v>
      </c>
      <c r="C99" s="28">
        <v>1</v>
      </c>
      <c r="D99" s="11" t="s">
        <v>26</v>
      </c>
      <c r="E99" s="11">
        <v>878</v>
      </c>
      <c r="F99" s="28">
        <v>0.94117647058823528</v>
      </c>
      <c r="G99" s="34">
        <v>47707784.509999998</v>
      </c>
      <c r="H99" s="34">
        <v>33032910.780000001</v>
      </c>
      <c r="I99" s="34">
        <v>8468857.5399999991</v>
      </c>
      <c r="K99" s="31"/>
    </row>
    <row r="100" spans="1:11" s="26" customFormat="1" ht="15.75" customHeight="1" x14ac:dyDescent="0.25">
      <c r="A100" s="11">
        <v>4</v>
      </c>
      <c r="B100" s="11" t="s">
        <v>98</v>
      </c>
      <c r="C100" s="28">
        <v>1</v>
      </c>
      <c r="D100" s="11" t="s">
        <v>26</v>
      </c>
      <c r="E100" s="11">
        <v>568</v>
      </c>
      <c r="F100" s="28">
        <v>0.94117647058823528</v>
      </c>
      <c r="G100" s="34">
        <v>38980862.299999997</v>
      </c>
      <c r="H100" s="34">
        <v>25262440.73</v>
      </c>
      <c r="I100" s="34">
        <v>8689007.0700000003</v>
      </c>
      <c r="K100" s="31"/>
    </row>
    <row r="101" spans="1:11" s="26" customFormat="1" ht="31.5" customHeight="1" x14ac:dyDescent="0.25">
      <c r="A101" s="11">
        <v>5</v>
      </c>
      <c r="B101" s="11" t="s">
        <v>99</v>
      </c>
      <c r="C101" s="28">
        <v>1</v>
      </c>
      <c r="D101" s="11" t="s">
        <v>26</v>
      </c>
      <c r="E101" s="11">
        <v>530</v>
      </c>
      <c r="F101" s="28">
        <v>0.94117647058823528</v>
      </c>
      <c r="G101" s="34">
        <v>33131000.759999998</v>
      </c>
      <c r="H101" s="34">
        <v>20922452.059999999</v>
      </c>
      <c r="I101" s="34">
        <v>8700713.3100000005</v>
      </c>
      <c r="K101" s="31"/>
    </row>
    <row r="102" spans="1:11" s="26" customFormat="1" ht="33" customHeight="1" x14ac:dyDescent="0.25">
      <c r="A102" s="11">
        <v>6</v>
      </c>
      <c r="B102" s="11" t="s">
        <v>100</v>
      </c>
      <c r="C102" s="28">
        <v>1</v>
      </c>
      <c r="D102" s="11" t="s">
        <v>26</v>
      </c>
      <c r="E102" s="11">
        <v>467</v>
      </c>
      <c r="F102" s="28">
        <v>0.94117647058823528</v>
      </c>
      <c r="G102" s="34">
        <v>32851544.960000001</v>
      </c>
      <c r="H102" s="34">
        <v>18055449.43</v>
      </c>
      <c r="I102" s="34">
        <v>13515900.560000001</v>
      </c>
      <c r="K102" s="31"/>
    </row>
    <row r="103" spans="1:11" s="26" customFormat="1" ht="15.75" customHeight="1" x14ac:dyDescent="0.25">
      <c r="A103" s="11">
        <v>7</v>
      </c>
      <c r="B103" s="11" t="s">
        <v>101</v>
      </c>
      <c r="C103" s="28">
        <v>1</v>
      </c>
      <c r="D103" s="11" t="s">
        <v>26</v>
      </c>
      <c r="E103" s="11">
        <v>200</v>
      </c>
      <c r="F103" s="28">
        <v>0.94117647058823528</v>
      </c>
      <c r="G103" s="34">
        <v>42469704</v>
      </c>
      <c r="H103" s="34">
        <v>31372270.890000001</v>
      </c>
      <c r="I103" s="34">
        <v>11042241.85</v>
      </c>
      <c r="K103" s="31"/>
    </row>
    <row r="104" spans="1:11" s="26" customFormat="1" ht="15.75" customHeight="1" x14ac:dyDescent="0.25">
      <c r="A104" s="11">
        <v>8</v>
      </c>
      <c r="B104" s="11" t="s">
        <v>102</v>
      </c>
      <c r="C104" s="28">
        <v>1</v>
      </c>
      <c r="D104" s="11" t="s">
        <v>26</v>
      </c>
      <c r="E104" s="11">
        <v>882</v>
      </c>
      <c r="F104" s="28">
        <v>0.94117647058823528</v>
      </c>
      <c r="G104" s="34">
        <v>53170543.550000004</v>
      </c>
      <c r="H104" s="34">
        <v>36544619.689999998</v>
      </c>
      <c r="I104" s="34">
        <v>11387327.539999999</v>
      </c>
      <c r="K104" s="31"/>
    </row>
    <row r="105" spans="1:11" s="26" customFormat="1" ht="15.75" customHeight="1" x14ac:dyDescent="0.25">
      <c r="A105" s="11">
        <v>9</v>
      </c>
      <c r="B105" s="11" t="s">
        <v>103</v>
      </c>
      <c r="C105" s="28">
        <v>1</v>
      </c>
      <c r="D105" s="11" t="s">
        <v>26</v>
      </c>
      <c r="E105" s="11">
        <v>750</v>
      </c>
      <c r="F105" s="28">
        <v>0.94117647058823528</v>
      </c>
      <c r="G105" s="34">
        <v>50122277.520000003</v>
      </c>
      <c r="H105" s="34">
        <v>33260876.829999998</v>
      </c>
      <c r="I105" s="34">
        <v>11357818.51</v>
      </c>
      <c r="K105" s="31"/>
    </row>
    <row r="106" spans="1:11" s="26" customFormat="1" ht="15.75" customHeight="1" x14ac:dyDescent="0.25">
      <c r="A106" s="11">
        <v>10</v>
      </c>
      <c r="B106" s="11" t="s">
        <v>104</v>
      </c>
      <c r="C106" s="28">
        <v>1</v>
      </c>
      <c r="D106" s="11" t="s">
        <v>26</v>
      </c>
      <c r="E106" s="11">
        <v>911</v>
      </c>
      <c r="F106" s="28">
        <v>0.94117647058823528</v>
      </c>
      <c r="G106" s="34">
        <v>53221849.350000001</v>
      </c>
      <c r="H106" s="34">
        <v>36198761.090000004</v>
      </c>
      <c r="I106" s="34">
        <v>10765456.43</v>
      </c>
      <c r="K106" s="31"/>
    </row>
    <row r="107" spans="1:11" s="26" customFormat="1" ht="15.75" customHeight="1" x14ac:dyDescent="0.25">
      <c r="A107" s="11">
        <v>11</v>
      </c>
      <c r="B107" s="11" t="s">
        <v>105</v>
      </c>
      <c r="C107" s="28">
        <v>1</v>
      </c>
      <c r="D107" s="11" t="s">
        <v>26</v>
      </c>
      <c r="E107" s="11">
        <v>757</v>
      </c>
      <c r="F107" s="28">
        <v>0.94117647058823528</v>
      </c>
      <c r="G107" s="34">
        <v>46848961.089999996</v>
      </c>
      <c r="H107" s="34">
        <v>30553782.129999999</v>
      </c>
      <c r="I107" s="34">
        <v>12034512.029999999</v>
      </c>
      <c r="K107" s="31"/>
    </row>
    <row r="108" spans="1:11" s="26" customFormat="1" ht="15.75" customHeight="1" x14ac:dyDescent="0.25">
      <c r="A108" s="11">
        <v>12</v>
      </c>
      <c r="B108" s="11" t="s">
        <v>106</v>
      </c>
      <c r="C108" s="28">
        <v>1</v>
      </c>
      <c r="D108" s="11" t="s">
        <v>26</v>
      </c>
      <c r="E108" s="11">
        <v>1141</v>
      </c>
      <c r="F108" s="28">
        <v>0.94117647058823528</v>
      </c>
      <c r="G108" s="34">
        <v>63378879.860000007</v>
      </c>
      <c r="H108" s="34">
        <v>42028832.420000002</v>
      </c>
      <c r="I108" s="34">
        <v>13831320.57</v>
      </c>
      <c r="K108" s="31"/>
    </row>
    <row r="109" spans="1:11" s="26" customFormat="1" ht="15.75" customHeight="1" x14ac:dyDescent="0.25">
      <c r="A109" s="11">
        <v>13</v>
      </c>
      <c r="B109" s="11" t="s">
        <v>107</v>
      </c>
      <c r="C109" s="28">
        <v>1</v>
      </c>
      <c r="D109" s="11" t="s">
        <v>26</v>
      </c>
      <c r="E109" s="11">
        <v>737</v>
      </c>
      <c r="F109" s="28">
        <v>0.94117647058823528</v>
      </c>
      <c r="G109" s="34">
        <v>42479546.310000002</v>
      </c>
      <c r="H109" s="34">
        <v>27746797.100000001</v>
      </c>
      <c r="I109" s="34">
        <v>10738756.5</v>
      </c>
      <c r="K109" s="31"/>
    </row>
    <row r="110" spans="1:11" s="26" customFormat="1" ht="15.75" customHeight="1" x14ac:dyDescent="0.25">
      <c r="A110" s="11">
        <v>14</v>
      </c>
      <c r="B110" s="11" t="s">
        <v>108</v>
      </c>
      <c r="C110" s="28">
        <v>1</v>
      </c>
      <c r="D110" s="11" t="s">
        <v>26</v>
      </c>
      <c r="E110" s="11">
        <v>621</v>
      </c>
      <c r="F110" s="28">
        <v>0.94117647058823528</v>
      </c>
      <c r="G110" s="34">
        <v>36372296.230000004</v>
      </c>
      <c r="H110" s="34">
        <v>24382164.899999999</v>
      </c>
      <c r="I110" s="34">
        <v>7519732.5800000001</v>
      </c>
      <c r="K110" s="31"/>
    </row>
    <row r="111" spans="1:11" s="26" customFormat="1" ht="15.75" customHeight="1" x14ac:dyDescent="0.25">
      <c r="A111" s="11">
        <v>15</v>
      </c>
      <c r="B111" s="11" t="s">
        <v>109</v>
      </c>
      <c r="C111" s="28">
        <v>1</v>
      </c>
      <c r="D111" s="11" t="s">
        <v>26</v>
      </c>
      <c r="E111" s="11">
        <v>291</v>
      </c>
      <c r="F111" s="28">
        <v>0.94117647058823528</v>
      </c>
      <c r="G111" s="34">
        <v>20390288.490000002</v>
      </c>
      <c r="H111" s="34">
        <v>11030704.289999999</v>
      </c>
      <c r="I111" s="34">
        <v>8530819.8499999996</v>
      </c>
      <c r="K111" s="31"/>
    </row>
    <row r="112" spans="1:11" s="26" customFormat="1" ht="15.75" customHeight="1" x14ac:dyDescent="0.25">
      <c r="A112" s="11">
        <v>16</v>
      </c>
      <c r="B112" s="11" t="s">
        <v>110</v>
      </c>
      <c r="C112" s="28">
        <v>1</v>
      </c>
      <c r="D112" s="11" t="s">
        <v>26</v>
      </c>
      <c r="E112" s="11">
        <v>392</v>
      </c>
      <c r="F112" s="28">
        <v>0.94117647058823528</v>
      </c>
      <c r="G112" s="34">
        <v>24330794.48</v>
      </c>
      <c r="H112" s="34">
        <v>15512612.93</v>
      </c>
      <c r="I112" s="34">
        <v>6855637.8499999996</v>
      </c>
      <c r="K112" s="31"/>
    </row>
    <row r="113" spans="1:11" s="23" customFormat="1" ht="15.75" hidden="1" customHeight="1" x14ac:dyDescent="0.25">
      <c r="A113" s="48" t="s">
        <v>27</v>
      </c>
      <c r="B113" s="49"/>
      <c r="C113" s="49"/>
      <c r="D113" s="49"/>
      <c r="E113" s="49"/>
      <c r="F113" s="49"/>
      <c r="G113" s="49"/>
      <c r="H113" s="49"/>
      <c r="I113" s="50"/>
      <c r="K113" s="31"/>
    </row>
    <row r="114" spans="1:11" ht="14.25" hidden="1" customHeight="1" x14ac:dyDescent="0.25">
      <c r="A114" s="38">
        <v>2018</v>
      </c>
      <c r="B114" s="38"/>
      <c r="C114" s="38"/>
      <c r="D114" s="38"/>
      <c r="E114" s="38"/>
      <c r="F114" s="38"/>
      <c r="G114" s="38"/>
      <c r="H114" s="38"/>
      <c r="I114" s="38"/>
      <c r="K114" s="31"/>
    </row>
    <row r="115" spans="1:11" hidden="1" x14ac:dyDescent="0.25">
      <c r="A115" s="18"/>
      <c r="B115" s="24"/>
      <c r="C115" s="24"/>
      <c r="D115" s="18"/>
      <c r="E115" s="24"/>
      <c r="F115" s="24"/>
      <c r="G115" s="35"/>
      <c r="H115" s="35"/>
      <c r="I115" s="35"/>
      <c r="K115" s="31"/>
    </row>
    <row r="116" spans="1:11" ht="15.75" hidden="1" customHeight="1" x14ac:dyDescent="0.25">
      <c r="A116" s="38">
        <v>2019</v>
      </c>
      <c r="B116" s="38"/>
      <c r="C116" s="38"/>
      <c r="D116" s="38"/>
      <c r="E116" s="38"/>
      <c r="F116" s="38"/>
      <c r="G116" s="38"/>
      <c r="H116" s="38"/>
      <c r="I116" s="38"/>
      <c r="K116" s="31"/>
    </row>
    <row r="117" spans="1:11" hidden="1" x14ac:dyDescent="0.25">
      <c r="A117" s="18"/>
      <c r="B117" s="24"/>
      <c r="C117" s="24"/>
      <c r="D117" s="18"/>
      <c r="E117" s="24"/>
      <c r="F117" s="24"/>
      <c r="G117" s="35"/>
      <c r="H117" s="35"/>
      <c r="I117" s="35"/>
      <c r="K117" s="31"/>
    </row>
    <row r="118" spans="1:11" s="23" customFormat="1" ht="15.75" customHeight="1" x14ac:dyDescent="0.25">
      <c r="A118" s="45" t="s">
        <v>28</v>
      </c>
      <c r="B118" s="46"/>
      <c r="C118" s="46"/>
      <c r="D118" s="46"/>
      <c r="E118" s="46"/>
      <c r="F118" s="46"/>
      <c r="G118" s="46"/>
      <c r="H118" s="46"/>
      <c r="I118" s="47"/>
      <c r="K118" s="31"/>
    </row>
    <row r="119" spans="1:11" ht="14.25" customHeight="1" x14ac:dyDescent="0.25">
      <c r="A119" s="38">
        <v>2018</v>
      </c>
      <c r="B119" s="38"/>
      <c r="C119" s="38"/>
      <c r="D119" s="38"/>
      <c r="E119" s="38"/>
      <c r="F119" s="38"/>
      <c r="G119" s="38"/>
      <c r="H119" s="38"/>
      <c r="I119" s="38"/>
      <c r="K119" s="31"/>
    </row>
    <row r="120" spans="1:11" s="26" customFormat="1" ht="59.25" customHeight="1" x14ac:dyDescent="0.25">
      <c r="A120" s="24">
        <v>1</v>
      </c>
      <c r="B120" s="24" t="s">
        <v>111</v>
      </c>
      <c r="C120" s="25">
        <v>1</v>
      </c>
      <c r="D120" s="24" t="s">
        <v>29</v>
      </c>
      <c r="E120" s="24">
        <v>1627</v>
      </c>
      <c r="F120" s="25">
        <v>0.57999999999999996</v>
      </c>
      <c r="G120" s="34">
        <v>22793519</v>
      </c>
      <c r="H120" s="34"/>
      <c r="I120" s="34">
        <v>22387219</v>
      </c>
      <c r="K120" s="31"/>
    </row>
    <row r="121" spans="1:11" s="26" customFormat="1" ht="44.25" customHeight="1" x14ac:dyDescent="0.25">
      <c r="A121" s="24">
        <v>2</v>
      </c>
      <c r="B121" s="24" t="s">
        <v>112</v>
      </c>
      <c r="C121" s="25">
        <v>1</v>
      </c>
      <c r="D121" s="24" t="s">
        <v>29</v>
      </c>
      <c r="E121" s="24">
        <v>852</v>
      </c>
      <c r="F121" s="25">
        <v>0.57999999999999996</v>
      </c>
      <c r="G121" s="34">
        <v>13493509</v>
      </c>
      <c r="H121" s="34">
        <v>850868.43</v>
      </c>
      <c r="I121" s="34">
        <v>12553610.57</v>
      </c>
      <c r="K121" s="31"/>
    </row>
    <row r="122" spans="1:11" s="26" customFormat="1" ht="60.75" customHeight="1" x14ac:dyDescent="0.25">
      <c r="A122" s="24">
        <v>3</v>
      </c>
      <c r="B122" s="24" t="s">
        <v>113</v>
      </c>
      <c r="C122" s="25">
        <v>1</v>
      </c>
      <c r="D122" s="24" t="s">
        <v>29</v>
      </c>
      <c r="E122" s="24">
        <v>512</v>
      </c>
      <c r="F122" s="25">
        <v>0.57999999999999996</v>
      </c>
      <c r="G122" s="34">
        <v>10113000</v>
      </c>
      <c r="H122" s="34"/>
      <c r="I122" s="34">
        <v>10073000</v>
      </c>
      <c r="K122" s="31"/>
    </row>
    <row r="123" spans="1:11" s="26" customFormat="1" ht="58.5" customHeight="1" x14ac:dyDescent="0.25">
      <c r="A123" s="24">
        <v>4</v>
      </c>
      <c r="B123" s="24" t="s">
        <v>114</v>
      </c>
      <c r="C123" s="25">
        <v>1</v>
      </c>
      <c r="D123" s="24" t="s">
        <v>29</v>
      </c>
      <c r="E123" s="24">
        <v>565</v>
      </c>
      <c r="F123" s="25">
        <v>0.57999999999999996</v>
      </c>
      <c r="G123" s="34">
        <f>SUM(H123:I123)</f>
        <v>30285800</v>
      </c>
      <c r="H123" s="34">
        <v>3117000</v>
      </c>
      <c r="I123" s="34">
        <v>27168800</v>
      </c>
      <c r="K123" s="31"/>
    </row>
    <row r="124" spans="1:11" s="26" customFormat="1" ht="51" customHeight="1" x14ac:dyDescent="0.25">
      <c r="A124" s="24">
        <v>5</v>
      </c>
      <c r="B124" s="24" t="s">
        <v>115</v>
      </c>
      <c r="C124" s="25">
        <v>1</v>
      </c>
      <c r="D124" s="24" t="s">
        <v>29</v>
      </c>
      <c r="E124" s="24">
        <v>430</v>
      </c>
      <c r="F124" s="25">
        <v>0.57999999999999996</v>
      </c>
      <c r="G124" s="34">
        <f>SUM(H124:I124)</f>
        <v>18200400</v>
      </c>
      <c r="H124" s="34">
        <v>825900</v>
      </c>
      <c r="I124" s="34">
        <v>17374500</v>
      </c>
      <c r="K124" s="31"/>
    </row>
    <row r="125" spans="1:11" s="26" customFormat="1" ht="60" customHeight="1" x14ac:dyDescent="0.25">
      <c r="A125" s="24">
        <v>6</v>
      </c>
      <c r="B125" s="24" t="s">
        <v>116</v>
      </c>
      <c r="C125" s="25">
        <v>1</v>
      </c>
      <c r="D125" s="24" t="s">
        <v>37</v>
      </c>
      <c r="E125" s="24">
        <v>264</v>
      </c>
      <c r="F125" s="25">
        <v>0.57999999999999996</v>
      </c>
      <c r="G125" s="34">
        <f>SUM(H125:I125)</f>
        <v>6944500</v>
      </c>
      <c r="H125" s="34">
        <v>385600</v>
      </c>
      <c r="I125" s="34">
        <v>6558900</v>
      </c>
      <c r="K125" s="31"/>
    </row>
    <row r="126" spans="1:11" s="26" customFormat="1" ht="14.25" customHeight="1" x14ac:dyDescent="0.25">
      <c r="A126" s="66">
        <v>7</v>
      </c>
      <c r="B126" s="66" t="s">
        <v>117</v>
      </c>
      <c r="C126" s="70">
        <v>1</v>
      </c>
      <c r="D126" s="24" t="s">
        <v>29</v>
      </c>
      <c r="E126" s="24">
        <v>354</v>
      </c>
      <c r="F126" s="25">
        <v>0.57999999999999996</v>
      </c>
      <c r="G126" s="34">
        <f>SUM(H126:I126)</f>
        <v>9409741.5600000005</v>
      </c>
      <c r="H126" s="34">
        <v>0</v>
      </c>
      <c r="I126" s="34">
        <f>9420300-I127</f>
        <v>9409741.5600000005</v>
      </c>
      <c r="K126" s="31"/>
    </row>
    <row r="127" spans="1:11" s="26" customFormat="1" ht="45.75" customHeight="1" x14ac:dyDescent="0.25">
      <c r="A127" s="67"/>
      <c r="B127" s="67"/>
      <c r="C127" s="71"/>
      <c r="D127" s="24" t="s">
        <v>55</v>
      </c>
      <c r="E127" s="24">
        <v>41</v>
      </c>
      <c r="F127" s="25">
        <v>0.57999999999999996</v>
      </c>
      <c r="G127" s="34">
        <f>SUM(H127:I127)</f>
        <v>10558.439999999999</v>
      </c>
      <c r="H127" s="34">
        <v>0</v>
      </c>
      <c r="I127" s="34">
        <f>8109.4+2449.04</f>
        <v>10558.439999999999</v>
      </c>
      <c r="K127" s="31"/>
    </row>
    <row r="128" spans="1:11" ht="15.75" customHeight="1" x14ac:dyDescent="0.25">
      <c r="A128" s="52">
        <v>2019</v>
      </c>
      <c r="B128" s="53"/>
      <c r="C128" s="53"/>
      <c r="D128" s="53"/>
      <c r="E128" s="53"/>
      <c r="F128" s="53"/>
      <c r="G128" s="53"/>
      <c r="H128" s="53"/>
      <c r="I128" s="54"/>
      <c r="K128" s="31"/>
    </row>
    <row r="129" spans="1:11" s="26" customFormat="1" ht="64.5" customHeight="1" x14ac:dyDescent="0.25">
      <c r="A129" s="24">
        <v>1</v>
      </c>
      <c r="B129" s="24" t="s">
        <v>111</v>
      </c>
      <c r="C129" s="25">
        <v>1</v>
      </c>
      <c r="D129" s="24" t="s">
        <v>29</v>
      </c>
      <c r="E129" s="24">
        <v>1899</v>
      </c>
      <c r="F129" s="25">
        <v>0.57999999999999996</v>
      </c>
      <c r="G129" s="34">
        <v>23424330.989999998</v>
      </c>
      <c r="H129" s="34">
        <v>370532.69</v>
      </c>
      <c r="I129" s="34">
        <v>22627998.299999997</v>
      </c>
      <c r="K129" s="31"/>
    </row>
    <row r="130" spans="1:11" s="26" customFormat="1" ht="49.5" customHeight="1" x14ac:dyDescent="0.25">
      <c r="A130" s="24">
        <v>2</v>
      </c>
      <c r="B130" s="24" t="s">
        <v>112</v>
      </c>
      <c r="C130" s="25">
        <v>1</v>
      </c>
      <c r="D130" s="24" t="s">
        <v>29</v>
      </c>
      <c r="E130" s="24">
        <v>970</v>
      </c>
      <c r="F130" s="25">
        <v>0.57999999999999996</v>
      </c>
      <c r="G130" s="34">
        <v>13153260.27</v>
      </c>
      <c r="H130" s="34">
        <v>457467.31</v>
      </c>
      <c r="I130" s="34">
        <v>12611263.959999999</v>
      </c>
      <c r="K130" s="31"/>
    </row>
    <row r="131" spans="1:11" s="26" customFormat="1" ht="60" x14ac:dyDescent="0.25">
      <c r="A131" s="24">
        <v>3</v>
      </c>
      <c r="B131" s="24" t="s">
        <v>113</v>
      </c>
      <c r="C131" s="25">
        <v>1</v>
      </c>
      <c r="D131" s="24" t="s">
        <v>29</v>
      </c>
      <c r="E131" s="24">
        <f>464+346</f>
        <v>810</v>
      </c>
      <c r="F131" s="25">
        <v>0.57999999999999996</v>
      </c>
      <c r="G131" s="34">
        <f>6455443.78+4313257.93</f>
        <v>10768701.710000001</v>
      </c>
      <c r="H131" s="34"/>
      <c r="I131" s="34">
        <f>G131</f>
        <v>10768701.710000001</v>
      </c>
      <c r="K131" s="31"/>
    </row>
    <row r="132" spans="1:11" s="26" customFormat="1" ht="61.5" customHeight="1" x14ac:dyDescent="0.25">
      <c r="A132" s="24">
        <v>4</v>
      </c>
      <c r="B132" s="24" t="s">
        <v>114</v>
      </c>
      <c r="C132" s="25">
        <v>1</v>
      </c>
      <c r="D132" s="24" t="s">
        <v>29</v>
      </c>
      <c r="E132" s="24">
        <v>565</v>
      </c>
      <c r="F132" s="25">
        <v>0.57999999999999996</v>
      </c>
      <c r="G132" s="34">
        <f>SUM(H132:I132)</f>
        <v>31799100</v>
      </c>
      <c r="H132" s="34">
        <v>3758600</v>
      </c>
      <c r="I132" s="34">
        <v>28040500</v>
      </c>
      <c r="K132" s="31"/>
    </row>
    <row r="133" spans="1:11" s="26" customFormat="1" ht="47.25" customHeight="1" x14ac:dyDescent="0.25">
      <c r="A133" s="24">
        <v>5</v>
      </c>
      <c r="B133" s="24" t="s">
        <v>115</v>
      </c>
      <c r="C133" s="25">
        <v>1</v>
      </c>
      <c r="D133" s="24" t="s">
        <v>29</v>
      </c>
      <c r="E133" s="24">
        <v>430</v>
      </c>
      <c r="F133" s="25">
        <v>0.57999999999999996</v>
      </c>
      <c r="G133" s="34">
        <f>SUM(H133:I133)</f>
        <v>21392100</v>
      </c>
      <c r="H133" s="34">
        <f>2185400+97300</f>
        <v>2282700</v>
      </c>
      <c r="I133" s="34">
        <f>19109400</f>
        <v>19109400</v>
      </c>
      <c r="K133" s="31"/>
    </row>
    <row r="134" spans="1:11" s="26" customFormat="1" ht="60" x14ac:dyDescent="0.25">
      <c r="A134" s="24">
        <v>6</v>
      </c>
      <c r="B134" s="24" t="s">
        <v>116</v>
      </c>
      <c r="C134" s="25">
        <v>1</v>
      </c>
      <c r="D134" s="24" t="s">
        <v>37</v>
      </c>
      <c r="E134" s="24">
        <v>264</v>
      </c>
      <c r="F134" s="25">
        <v>0.57999999999999996</v>
      </c>
      <c r="G134" s="34">
        <f>SUM(H134:I134)</f>
        <v>8627600</v>
      </c>
      <c r="H134" s="34">
        <v>1094600</v>
      </c>
      <c r="I134" s="34">
        <v>7533000</v>
      </c>
      <c r="K134" s="31"/>
    </row>
    <row r="135" spans="1:11" s="26" customFormat="1" ht="15" customHeight="1" x14ac:dyDescent="0.25">
      <c r="A135" s="66">
        <v>7</v>
      </c>
      <c r="B135" s="66" t="s">
        <v>117</v>
      </c>
      <c r="C135" s="68">
        <v>1</v>
      </c>
      <c r="D135" s="24" t="s">
        <v>29</v>
      </c>
      <c r="E135" s="24">
        <v>247</v>
      </c>
      <c r="F135" s="25">
        <v>0.57999999999999996</v>
      </c>
      <c r="G135" s="34">
        <f>SUM(H135:I135)</f>
        <v>9277090</v>
      </c>
      <c r="H135" s="34">
        <v>0</v>
      </c>
      <c r="I135" s="34">
        <f>8945090+332000</f>
        <v>9277090</v>
      </c>
      <c r="K135" s="31"/>
    </row>
    <row r="136" spans="1:11" s="26" customFormat="1" ht="44.25" customHeight="1" x14ac:dyDescent="0.25">
      <c r="A136" s="67"/>
      <c r="B136" s="67"/>
      <c r="C136" s="69"/>
      <c r="D136" s="24" t="s">
        <v>56</v>
      </c>
      <c r="E136" s="24">
        <v>173</v>
      </c>
      <c r="F136" s="25">
        <v>0.57999999999999996</v>
      </c>
      <c r="G136" s="34">
        <f>SUM(H136:I136)</f>
        <v>2652284.92</v>
      </c>
      <c r="H136" s="34">
        <v>611507.93999999994</v>
      </c>
      <c r="I136" s="34">
        <f>1887900+152876.98</f>
        <v>2040776.98</v>
      </c>
      <c r="K136" s="31"/>
    </row>
    <row r="137" spans="1:11" s="23" customFormat="1" x14ac:dyDescent="0.25">
      <c r="A137" s="45" t="s">
        <v>30</v>
      </c>
      <c r="B137" s="46"/>
      <c r="C137" s="46"/>
      <c r="D137" s="46"/>
      <c r="E137" s="46"/>
      <c r="F137" s="46"/>
      <c r="G137" s="46"/>
      <c r="H137" s="46"/>
      <c r="I137" s="47"/>
      <c r="K137" s="31"/>
    </row>
    <row r="138" spans="1:11" x14ac:dyDescent="0.25">
      <c r="A138" s="38">
        <v>2018</v>
      </c>
      <c r="B138" s="38"/>
      <c r="C138" s="38"/>
      <c r="D138" s="38"/>
      <c r="E138" s="38"/>
      <c r="F138" s="38"/>
      <c r="G138" s="38"/>
      <c r="H138" s="38"/>
      <c r="I138" s="38"/>
      <c r="K138" s="31"/>
    </row>
    <row r="139" spans="1:11" s="26" customFormat="1" x14ac:dyDescent="0.25">
      <c r="A139" s="24">
        <v>1</v>
      </c>
      <c r="B139" s="24" t="s">
        <v>31</v>
      </c>
      <c r="C139" s="25">
        <v>1</v>
      </c>
      <c r="D139" s="24" t="s">
        <v>32</v>
      </c>
      <c r="E139" s="24">
        <v>309</v>
      </c>
      <c r="F139" s="25">
        <v>1</v>
      </c>
      <c r="G139" s="34">
        <v>16555352.879999999</v>
      </c>
      <c r="H139" s="34">
        <v>237020</v>
      </c>
      <c r="I139" s="34">
        <v>9481880</v>
      </c>
      <c r="K139" s="31"/>
    </row>
    <row r="140" spans="1:11" x14ac:dyDescent="0.25">
      <c r="A140" s="38">
        <v>2019</v>
      </c>
      <c r="B140" s="38"/>
      <c r="C140" s="38"/>
      <c r="D140" s="38"/>
      <c r="E140" s="38"/>
      <c r="F140" s="38"/>
      <c r="G140" s="38"/>
      <c r="H140" s="38"/>
      <c r="I140" s="38"/>
      <c r="K140" s="31"/>
    </row>
    <row r="141" spans="1:11" s="26" customFormat="1" x14ac:dyDescent="0.25">
      <c r="A141" s="24">
        <v>1</v>
      </c>
      <c r="B141" s="24" t="s">
        <v>31</v>
      </c>
      <c r="C141" s="25">
        <v>1</v>
      </c>
      <c r="D141" s="24" t="s">
        <v>32</v>
      </c>
      <c r="E141" s="24">
        <v>412</v>
      </c>
      <c r="F141" s="25">
        <v>1</v>
      </c>
      <c r="G141" s="34">
        <v>18763351.560000002</v>
      </c>
      <c r="H141" s="34">
        <v>239800</v>
      </c>
      <c r="I141" s="34">
        <v>9705300</v>
      </c>
      <c r="K141" s="31"/>
    </row>
    <row r="142" spans="1:11" s="23" customFormat="1" x14ac:dyDescent="0.25">
      <c r="A142" s="45" t="s">
        <v>33</v>
      </c>
      <c r="B142" s="46"/>
      <c r="C142" s="46"/>
      <c r="D142" s="46"/>
      <c r="E142" s="46"/>
      <c r="F142" s="46"/>
      <c r="G142" s="46"/>
      <c r="H142" s="46"/>
      <c r="I142" s="47"/>
      <c r="K142" s="31"/>
    </row>
    <row r="143" spans="1:11" x14ac:dyDescent="0.25">
      <c r="A143" s="38">
        <v>2018</v>
      </c>
      <c r="B143" s="38"/>
      <c r="C143" s="38"/>
      <c r="D143" s="38"/>
      <c r="E143" s="38"/>
      <c r="F143" s="38"/>
      <c r="G143" s="38"/>
      <c r="H143" s="38"/>
      <c r="I143" s="38"/>
      <c r="K143" s="31"/>
    </row>
    <row r="144" spans="1:11" x14ac:dyDescent="0.25">
      <c r="A144" s="18"/>
      <c r="B144" s="24"/>
      <c r="C144" s="24"/>
      <c r="D144" s="18"/>
      <c r="E144" s="24"/>
      <c r="F144" s="24"/>
      <c r="G144" s="35"/>
      <c r="H144" s="35"/>
      <c r="I144" s="35"/>
      <c r="K144" s="31"/>
    </row>
    <row r="145" spans="1:11" x14ac:dyDescent="0.25">
      <c r="A145" s="38">
        <v>2019</v>
      </c>
      <c r="B145" s="38"/>
      <c r="C145" s="38"/>
      <c r="D145" s="38"/>
      <c r="E145" s="38"/>
      <c r="F145" s="38"/>
      <c r="G145" s="38"/>
      <c r="H145" s="38"/>
      <c r="I145" s="38"/>
      <c r="K145" s="31"/>
    </row>
    <row r="146" spans="1:11" x14ac:dyDescent="0.25">
      <c r="A146" s="18"/>
      <c r="B146" s="24"/>
      <c r="C146" s="24"/>
      <c r="D146" s="18"/>
      <c r="E146" s="24"/>
      <c r="F146" s="24"/>
      <c r="G146" s="35"/>
      <c r="H146" s="35"/>
      <c r="I146" s="35"/>
      <c r="K146" s="31"/>
    </row>
    <row r="147" spans="1:11" s="23" customFormat="1" x14ac:dyDescent="0.25">
      <c r="A147" s="45" t="s">
        <v>34</v>
      </c>
      <c r="B147" s="46"/>
      <c r="C147" s="46"/>
      <c r="D147" s="46"/>
      <c r="E147" s="46"/>
      <c r="F147" s="46"/>
      <c r="G147" s="46"/>
      <c r="H147" s="46"/>
      <c r="I147" s="47"/>
      <c r="K147" s="31"/>
    </row>
    <row r="148" spans="1:11" x14ac:dyDescent="0.25">
      <c r="A148" s="38">
        <v>2018</v>
      </c>
      <c r="B148" s="38"/>
      <c r="C148" s="38"/>
      <c r="D148" s="38"/>
      <c r="E148" s="38"/>
      <c r="F148" s="38"/>
      <c r="G148" s="38"/>
      <c r="H148" s="38"/>
      <c r="I148" s="38"/>
      <c r="K148" s="31"/>
    </row>
    <row r="149" spans="1:11" x14ac:dyDescent="0.25">
      <c r="A149" s="18"/>
      <c r="B149" s="24"/>
      <c r="C149" s="24"/>
      <c r="D149" s="18"/>
      <c r="E149" s="24"/>
      <c r="F149" s="24"/>
      <c r="G149" s="35"/>
      <c r="H149" s="35"/>
      <c r="I149" s="35"/>
      <c r="K149" s="31"/>
    </row>
    <row r="150" spans="1:11" x14ac:dyDescent="0.25">
      <c r="A150" s="38">
        <v>2019</v>
      </c>
      <c r="B150" s="38"/>
      <c r="C150" s="38"/>
      <c r="D150" s="38"/>
      <c r="E150" s="38"/>
      <c r="F150" s="38"/>
      <c r="G150" s="38"/>
      <c r="H150" s="38"/>
      <c r="I150" s="38"/>
      <c r="K150" s="31"/>
    </row>
    <row r="151" spans="1:11" x14ac:dyDescent="0.25">
      <c r="A151" s="18"/>
      <c r="B151" s="24"/>
      <c r="C151" s="24"/>
      <c r="D151" s="18"/>
      <c r="E151" s="24"/>
      <c r="F151" s="24"/>
      <c r="G151" s="35"/>
      <c r="H151" s="35"/>
      <c r="I151" s="35"/>
      <c r="K151" s="31"/>
    </row>
    <row r="152" spans="1:11" s="23" customFormat="1" x14ac:dyDescent="0.25">
      <c r="A152" s="45" t="s">
        <v>35</v>
      </c>
      <c r="B152" s="46"/>
      <c r="C152" s="46"/>
      <c r="D152" s="46"/>
      <c r="E152" s="46"/>
      <c r="F152" s="46"/>
      <c r="G152" s="46"/>
      <c r="H152" s="46"/>
      <c r="I152" s="47"/>
      <c r="K152" s="31"/>
    </row>
    <row r="153" spans="1:11" x14ac:dyDescent="0.25">
      <c r="A153" s="38">
        <v>2018</v>
      </c>
      <c r="B153" s="38"/>
      <c r="C153" s="38"/>
      <c r="D153" s="38"/>
      <c r="E153" s="38"/>
      <c r="F153" s="38"/>
      <c r="G153" s="38"/>
      <c r="H153" s="38"/>
      <c r="I153" s="38"/>
      <c r="K153" s="31"/>
    </row>
    <row r="154" spans="1:11" s="26" customFormat="1" ht="45" customHeight="1" x14ac:dyDescent="0.25">
      <c r="A154" s="11">
        <v>1</v>
      </c>
      <c r="B154" s="11" t="s">
        <v>118</v>
      </c>
      <c r="C154" s="28">
        <v>1</v>
      </c>
      <c r="D154" s="11" t="s">
        <v>39</v>
      </c>
      <c r="E154" s="11">
        <v>38548</v>
      </c>
      <c r="F154" s="28">
        <v>1</v>
      </c>
      <c r="G154" s="34">
        <f>SUM(H154:I154)</f>
        <v>32217277.890000001</v>
      </c>
      <c r="H154" s="34">
        <v>1585077.89</v>
      </c>
      <c r="I154" s="34">
        <v>30632200</v>
      </c>
      <c r="K154" s="31"/>
    </row>
    <row r="155" spans="1:11" s="26" customFormat="1" ht="47.25" customHeight="1" x14ac:dyDescent="0.25">
      <c r="A155" s="11">
        <v>2</v>
      </c>
      <c r="B155" s="11" t="s">
        <v>57</v>
      </c>
      <c r="C155" s="28">
        <v>1</v>
      </c>
      <c r="D155" s="11" t="s">
        <v>38</v>
      </c>
      <c r="E155" s="11">
        <v>55235</v>
      </c>
      <c r="F155" s="28">
        <v>0.7</v>
      </c>
      <c r="G155" s="34">
        <f>SUM(H155:I155)</f>
        <v>14313800</v>
      </c>
      <c r="H155" s="34">
        <v>595900</v>
      </c>
      <c r="I155" s="34">
        <v>13717900</v>
      </c>
      <c r="K155" s="31"/>
    </row>
    <row r="156" spans="1:11" s="26" customFormat="1" ht="63" customHeight="1" x14ac:dyDescent="0.25">
      <c r="A156" s="11">
        <v>3</v>
      </c>
      <c r="B156" s="11" t="s">
        <v>60</v>
      </c>
      <c r="C156" s="28">
        <v>1</v>
      </c>
      <c r="D156" s="11" t="s">
        <v>40</v>
      </c>
      <c r="E156" s="11">
        <v>14200</v>
      </c>
      <c r="F156" s="28">
        <v>0.7</v>
      </c>
      <c r="G156" s="34">
        <f>SUM(H156:I156)</f>
        <v>6414400</v>
      </c>
      <c r="H156" s="34">
        <v>575800</v>
      </c>
      <c r="I156" s="34">
        <v>5838600</v>
      </c>
      <c r="K156" s="31"/>
    </row>
    <row r="157" spans="1:11" s="26" customFormat="1" ht="58.5" customHeight="1" x14ac:dyDescent="0.25">
      <c r="A157" s="11">
        <v>4</v>
      </c>
      <c r="B157" s="11" t="s">
        <v>58</v>
      </c>
      <c r="C157" s="28">
        <v>1</v>
      </c>
      <c r="D157" s="11" t="s">
        <v>40</v>
      </c>
      <c r="E157" s="11">
        <v>40200</v>
      </c>
      <c r="F157" s="28">
        <v>0.7</v>
      </c>
      <c r="G157" s="34">
        <f>SUM(H157:I157)</f>
        <v>11253400</v>
      </c>
      <c r="H157" s="34">
        <v>772100</v>
      </c>
      <c r="I157" s="34">
        <v>10481300</v>
      </c>
      <c r="K157" s="31"/>
    </row>
    <row r="158" spans="1:11" s="26" customFormat="1" ht="36" customHeight="1" x14ac:dyDescent="0.25">
      <c r="A158" s="11">
        <v>5</v>
      </c>
      <c r="B158" s="11" t="s">
        <v>59</v>
      </c>
      <c r="C158" s="28">
        <v>1</v>
      </c>
      <c r="D158" s="11" t="s">
        <v>39</v>
      </c>
      <c r="E158" s="11">
        <v>50302</v>
      </c>
      <c r="F158" s="28">
        <v>1</v>
      </c>
      <c r="G158" s="34">
        <f>SUM(H158:I158)</f>
        <v>46415711.130000003</v>
      </c>
      <c r="H158" s="34">
        <v>4286811.13</v>
      </c>
      <c r="I158" s="34">
        <v>42128900</v>
      </c>
      <c r="K158" s="31"/>
    </row>
    <row r="159" spans="1:11" s="26" customFormat="1" ht="14.25" customHeight="1" x14ac:dyDescent="0.25">
      <c r="A159" s="11">
        <v>6</v>
      </c>
      <c r="B159" s="11" t="s">
        <v>119</v>
      </c>
      <c r="C159" s="28">
        <v>1</v>
      </c>
      <c r="D159" s="11" t="s">
        <v>43</v>
      </c>
      <c r="E159" s="11">
        <v>2316</v>
      </c>
      <c r="F159" s="28">
        <v>0.57999999999999996</v>
      </c>
      <c r="G159" s="34">
        <f>H159+I159</f>
        <v>4402227.87</v>
      </c>
      <c r="H159" s="34">
        <v>0</v>
      </c>
      <c r="I159" s="34">
        <f>3675327.87+726900</f>
        <v>4402227.87</v>
      </c>
      <c r="K159" s="31"/>
    </row>
    <row r="160" spans="1:11" s="26" customFormat="1" ht="14.25" customHeight="1" x14ac:dyDescent="0.25">
      <c r="A160" s="11">
        <v>7</v>
      </c>
      <c r="B160" s="11" t="s">
        <v>120</v>
      </c>
      <c r="C160" s="28">
        <v>1</v>
      </c>
      <c r="D160" s="11" t="s">
        <v>42</v>
      </c>
      <c r="E160" s="11">
        <v>44811</v>
      </c>
      <c r="F160" s="28">
        <v>0.57999999999999996</v>
      </c>
      <c r="G160" s="34">
        <f>I160+H160</f>
        <v>5962600</v>
      </c>
      <c r="H160" s="34">
        <v>0</v>
      </c>
      <c r="I160" s="34">
        <f>5466600+496000</f>
        <v>5962600</v>
      </c>
      <c r="K160" s="31"/>
    </row>
    <row r="161" spans="1:11" s="26" customFormat="1" ht="42.75" customHeight="1" x14ac:dyDescent="0.25">
      <c r="A161" s="11">
        <v>8</v>
      </c>
      <c r="B161" s="11" t="s">
        <v>52</v>
      </c>
      <c r="C161" s="28">
        <v>1</v>
      </c>
      <c r="D161" s="11" t="s">
        <v>42</v>
      </c>
      <c r="E161" s="11">
        <v>495837</v>
      </c>
      <c r="F161" s="28">
        <v>0.57999999999999996</v>
      </c>
      <c r="G161" s="34">
        <f>H161+I161</f>
        <v>28478398</v>
      </c>
      <c r="H161" s="34">
        <v>0</v>
      </c>
      <c r="I161" s="34">
        <v>28478398</v>
      </c>
      <c r="K161" s="31"/>
    </row>
    <row r="162" spans="1:11" x14ac:dyDescent="0.25">
      <c r="A162" s="51">
        <v>2019</v>
      </c>
      <c r="B162" s="51"/>
      <c r="C162" s="51"/>
      <c r="D162" s="51"/>
      <c r="E162" s="51"/>
      <c r="F162" s="51"/>
      <c r="G162" s="51"/>
      <c r="H162" s="51"/>
      <c r="I162" s="51"/>
      <c r="K162" s="31"/>
    </row>
    <row r="163" spans="1:11" s="26" customFormat="1" ht="46.5" customHeight="1" x14ac:dyDescent="0.25">
      <c r="A163" s="11">
        <v>1</v>
      </c>
      <c r="B163" s="11" t="s">
        <v>118</v>
      </c>
      <c r="C163" s="28">
        <v>1</v>
      </c>
      <c r="D163" s="11" t="s">
        <v>39</v>
      </c>
      <c r="E163" s="11">
        <v>38888</v>
      </c>
      <c r="F163" s="28">
        <v>1</v>
      </c>
      <c r="G163" s="34">
        <f>SUM(H163:I163)</f>
        <v>39536896.32</v>
      </c>
      <c r="H163" s="34">
        <v>7160496.3200000003</v>
      </c>
      <c r="I163" s="34">
        <v>32376400</v>
      </c>
      <c r="K163" s="31"/>
    </row>
    <row r="164" spans="1:11" s="26" customFormat="1" ht="42" customHeight="1" x14ac:dyDescent="0.25">
      <c r="A164" s="11">
        <v>2</v>
      </c>
      <c r="B164" s="11" t="s">
        <v>57</v>
      </c>
      <c r="C164" s="28">
        <v>1</v>
      </c>
      <c r="D164" s="11" t="s">
        <v>38</v>
      </c>
      <c r="E164" s="11">
        <v>62844</v>
      </c>
      <c r="F164" s="28">
        <v>0.7</v>
      </c>
      <c r="G164" s="34">
        <f>SUM(H164:I164)</f>
        <v>21154000</v>
      </c>
      <c r="H164" s="34">
        <v>2877800</v>
      </c>
      <c r="I164" s="34">
        <v>18276200</v>
      </c>
      <c r="K164" s="31"/>
    </row>
    <row r="165" spans="1:11" s="26" customFormat="1" ht="45" customHeight="1" x14ac:dyDescent="0.25">
      <c r="A165" s="11">
        <v>3</v>
      </c>
      <c r="B165" s="11" t="s">
        <v>60</v>
      </c>
      <c r="C165" s="28">
        <v>1</v>
      </c>
      <c r="D165" s="11" t="s">
        <v>40</v>
      </c>
      <c r="E165" s="11">
        <v>14250</v>
      </c>
      <c r="F165" s="28">
        <v>0.7</v>
      </c>
      <c r="G165" s="34">
        <f>SUM(H165:I165)</f>
        <v>7869200</v>
      </c>
      <c r="H165" s="34">
        <v>1295500</v>
      </c>
      <c r="I165" s="34">
        <v>6573700</v>
      </c>
      <c r="K165" s="31"/>
    </row>
    <row r="166" spans="1:11" s="26" customFormat="1" ht="63" customHeight="1" x14ac:dyDescent="0.25">
      <c r="A166" s="11">
        <v>4</v>
      </c>
      <c r="B166" s="11" t="s">
        <v>58</v>
      </c>
      <c r="C166" s="28">
        <v>1</v>
      </c>
      <c r="D166" s="11" t="s">
        <v>40</v>
      </c>
      <c r="E166" s="11">
        <v>41400</v>
      </c>
      <c r="F166" s="28">
        <v>0.7</v>
      </c>
      <c r="G166" s="34">
        <f>SUM(H166:I166)</f>
        <v>13871600</v>
      </c>
      <c r="H166" s="34">
        <v>2333400</v>
      </c>
      <c r="I166" s="34">
        <v>11538200</v>
      </c>
      <c r="K166" s="31"/>
    </row>
    <row r="167" spans="1:11" s="26" customFormat="1" ht="63" customHeight="1" x14ac:dyDescent="0.25">
      <c r="A167" s="11">
        <v>5</v>
      </c>
      <c r="B167" s="11" t="s">
        <v>59</v>
      </c>
      <c r="C167" s="28">
        <v>1</v>
      </c>
      <c r="D167" s="11" t="s">
        <v>39</v>
      </c>
      <c r="E167" s="11">
        <v>50850</v>
      </c>
      <c r="F167" s="28">
        <v>1</v>
      </c>
      <c r="G167" s="34">
        <f>H167+I167</f>
        <v>55720800</v>
      </c>
      <c r="H167" s="34">
        <v>12427200</v>
      </c>
      <c r="I167" s="34">
        <v>43293600</v>
      </c>
      <c r="K167" s="31"/>
    </row>
    <row r="168" spans="1:11" s="26" customFormat="1" ht="14.25" customHeight="1" x14ac:dyDescent="0.25">
      <c r="A168" s="60">
        <v>6</v>
      </c>
      <c r="B168" s="60" t="s">
        <v>119</v>
      </c>
      <c r="C168" s="28">
        <v>1</v>
      </c>
      <c r="D168" s="11" t="s">
        <v>43</v>
      </c>
      <c r="E168" s="11">
        <v>1859</v>
      </c>
      <c r="F168" s="63">
        <v>0.57999999999999996</v>
      </c>
      <c r="G168" s="57">
        <f>H168+I168</f>
        <v>4586500</v>
      </c>
      <c r="H168" s="57">
        <v>0</v>
      </c>
      <c r="I168" s="57">
        <f>3799600+786900</f>
        <v>4586500</v>
      </c>
      <c r="K168" s="31"/>
    </row>
    <row r="169" spans="1:11" s="26" customFormat="1" ht="14.25" customHeight="1" x14ac:dyDescent="0.25">
      <c r="A169" s="61"/>
      <c r="B169" s="61"/>
      <c r="C169" s="28">
        <v>1</v>
      </c>
      <c r="D169" s="11" t="s">
        <v>53</v>
      </c>
      <c r="E169" s="11">
        <v>40</v>
      </c>
      <c r="F169" s="64"/>
      <c r="G169" s="58"/>
      <c r="H169" s="58"/>
      <c r="I169" s="58"/>
      <c r="K169" s="31"/>
    </row>
    <row r="170" spans="1:11" s="26" customFormat="1" ht="14.25" customHeight="1" x14ac:dyDescent="0.25">
      <c r="A170" s="62"/>
      <c r="B170" s="62"/>
      <c r="C170" s="28">
        <v>1</v>
      </c>
      <c r="D170" s="11" t="s">
        <v>54</v>
      </c>
      <c r="E170" s="11">
        <v>423</v>
      </c>
      <c r="F170" s="65"/>
      <c r="G170" s="59"/>
      <c r="H170" s="59"/>
      <c r="I170" s="59"/>
      <c r="K170" s="31"/>
    </row>
    <row r="171" spans="1:11" s="26" customFormat="1" ht="14.25" customHeight="1" x14ac:dyDescent="0.25">
      <c r="A171" s="11">
        <v>7</v>
      </c>
      <c r="B171" s="11" t="s">
        <v>120</v>
      </c>
      <c r="C171" s="28">
        <v>1</v>
      </c>
      <c r="D171" s="11" t="s">
        <v>42</v>
      </c>
      <c r="E171" s="11">
        <v>44712</v>
      </c>
      <c r="F171" s="28">
        <v>0.57999999999999996</v>
      </c>
      <c r="G171" s="34">
        <f>H171+I171</f>
        <v>6113890</v>
      </c>
      <c r="H171" s="34">
        <v>87000</v>
      </c>
      <c r="I171" s="34">
        <f>5626890+400000</f>
        <v>6026890</v>
      </c>
      <c r="K171" s="31"/>
    </row>
    <row r="172" spans="1:11" s="26" customFormat="1" ht="43.5" customHeight="1" x14ac:dyDescent="0.25">
      <c r="A172" s="11">
        <v>8</v>
      </c>
      <c r="B172" s="11" t="s">
        <v>52</v>
      </c>
      <c r="C172" s="28">
        <v>1</v>
      </c>
      <c r="D172" s="11" t="s">
        <v>42</v>
      </c>
      <c r="E172" s="11">
        <v>494241</v>
      </c>
      <c r="F172" s="28">
        <v>0.57999999999999996</v>
      </c>
      <c r="G172" s="34">
        <f>H172+I172</f>
        <v>40948881.490000002</v>
      </c>
      <c r="H172" s="34">
        <v>9956904.8200000003</v>
      </c>
      <c r="I172" s="34">
        <v>30991976.670000002</v>
      </c>
      <c r="K172" s="31"/>
    </row>
    <row r="173" spans="1:11" x14ac:dyDescent="0.25">
      <c r="A173" s="18"/>
      <c r="B173" s="24"/>
      <c r="C173" s="24"/>
      <c r="D173" s="18"/>
      <c r="E173" s="24"/>
      <c r="F173" s="24"/>
      <c r="G173" s="35"/>
      <c r="H173" s="35"/>
      <c r="I173" s="35"/>
      <c r="K173" s="31"/>
    </row>
    <row r="174" spans="1:11" ht="15.75" x14ac:dyDescent="0.25">
      <c r="A174" s="45" t="s">
        <v>36</v>
      </c>
      <c r="B174" s="55"/>
      <c r="C174" s="55"/>
      <c r="D174" s="55"/>
      <c r="E174" s="55"/>
      <c r="F174" s="55"/>
      <c r="G174" s="55"/>
      <c r="H174" s="55"/>
      <c r="I174" s="56"/>
      <c r="K174" s="31"/>
    </row>
    <row r="175" spans="1:11" x14ac:dyDescent="0.25">
      <c r="A175" s="52">
        <v>2018</v>
      </c>
      <c r="B175" s="53"/>
      <c r="C175" s="53"/>
      <c r="D175" s="53"/>
      <c r="E175" s="53"/>
      <c r="F175" s="53"/>
      <c r="G175" s="53"/>
      <c r="H175" s="53"/>
      <c r="I175" s="54"/>
      <c r="K175" s="31"/>
    </row>
    <row r="176" spans="1:11" x14ac:dyDescent="0.25">
      <c r="A176" s="18"/>
      <c r="B176" s="24"/>
      <c r="C176" s="24"/>
      <c r="D176" s="18"/>
      <c r="E176" s="24"/>
      <c r="F176" s="24"/>
      <c r="G176" s="35"/>
      <c r="H176" s="35"/>
      <c r="I176" s="35"/>
      <c r="K176" s="31"/>
    </row>
    <row r="177" spans="1:11" x14ac:dyDescent="0.25">
      <c r="A177" s="52">
        <v>2019</v>
      </c>
      <c r="B177" s="53"/>
      <c r="C177" s="53"/>
      <c r="D177" s="53"/>
      <c r="E177" s="53"/>
      <c r="F177" s="53"/>
      <c r="G177" s="53"/>
      <c r="H177" s="53"/>
      <c r="I177" s="54"/>
      <c r="K177" s="31"/>
    </row>
    <row r="178" spans="1:11" x14ac:dyDescent="0.25">
      <c r="A178" s="18"/>
      <c r="B178" s="24"/>
      <c r="C178" s="24"/>
      <c r="D178" s="18"/>
      <c r="E178" s="24"/>
      <c r="F178" s="24"/>
      <c r="G178" s="35"/>
      <c r="H178" s="35"/>
      <c r="I178" s="35"/>
      <c r="K178" s="31"/>
    </row>
    <row r="179" spans="1:11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K179" s="31"/>
    </row>
    <row r="180" spans="1:1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K180" s="31"/>
    </row>
    <row r="181" spans="1:11" x14ac:dyDescent="0.25">
      <c r="A181" s="1"/>
      <c r="B181" s="29"/>
      <c r="C181" s="29"/>
      <c r="D181" s="1"/>
      <c r="E181" s="26"/>
      <c r="F181" s="26"/>
      <c r="G181" s="36"/>
      <c r="H181" s="36"/>
      <c r="I181" s="36"/>
      <c r="K181" s="31"/>
    </row>
    <row r="182" spans="1:11" x14ac:dyDescent="0.25">
      <c r="A182" s="1"/>
      <c r="B182" s="29"/>
      <c r="C182" s="29"/>
      <c r="D182" s="1"/>
      <c r="E182" s="26"/>
      <c r="F182" s="26"/>
      <c r="G182" s="36"/>
      <c r="H182" s="36"/>
      <c r="I182" s="36"/>
      <c r="K182" s="31"/>
    </row>
    <row r="183" spans="1:11" x14ac:dyDescent="0.25">
      <c r="A183" s="1"/>
      <c r="B183" s="29"/>
      <c r="C183" s="29"/>
      <c r="D183" s="1"/>
      <c r="E183" s="26"/>
      <c r="F183" s="26"/>
      <c r="G183" s="36"/>
      <c r="H183" s="36"/>
      <c r="I183" s="36"/>
      <c r="K183" s="31"/>
    </row>
    <row r="184" spans="1:11" x14ac:dyDescent="0.25">
      <c r="A184" s="1"/>
      <c r="B184" s="29"/>
      <c r="C184" s="29"/>
      <c r="D184" s="1"/>
      <c r="E184" s="26"/>
      <c r="F184" s="26"/>
      <c r="G184" s="36"/>
      <c r="H184" s="36"/>
      <c r="I184" s="36"/>
      <c r="K184" s="31"/>
    </row>
    <row r="185" spans="1:11" x14ac:dyDescent="0.25">
      <c r="A185" s="1"/>
      <c r="B185" s="29"/>
      <c r="C185" s="29"/>
      <c r="D185" s="1"/>
      <c r="E185" s="26"/>
      <c r="F185" s="26"/>
      <c r="G185" s="36"/>
      <c r="H185" s="36"/>
      <c r="I185" s="36"/>
      <c r="K185" s="31"/>
    </row>
    <row r="186" spans="1:11" x14ac:dyDescent="0.25">
      <c r="A186" s="1"/>
      <c r="B186" s="29"/>
      <c r="C186" s="29"/>
      <c r="D186" s="1"/>
      <c r="E186" s="26"/>
      <c r="F186" s="26"/>
      <c r="G186" s="36"/>
      <c r="H186" s="36"/>
      <c r="I186" s="36"/>
      <c r="K186" s="31"/>
    </row>
    <row r="187" spans="1:11" x14ac:dyDescent="0.25">
      <c r="A187" s="1"/>
      <c r="B187" s="29"/>
      <c r="C187" s="29"/>
      <c r="D187" s="1"/>
      <c r="E187" s="26"/>
      <c r="F187" s="26"/>
      <c r="G187" s="36"/>
      <c r="H187" s="36"/>
      <c r="I187" s="36"/>
      <c r="K187" s="31"/>
    </row>
    <row r="188" spans="1:11" x14ac:dyDescent="0.25">
      <c r="A188" s="1"/>
      <c r="B188" s="29"/>
      <c r="C188" s="29"/>
      <c r="D188" s="1"/>
      <c r="E188" s="26"/>
      <c r="F188" s="26"/>
      <c r="G188" s="36"/>
      <c r="H188" s="36"/>
      <c r="I188" s="36"/>
      <c r="K188" s="31"/>
    </row>
    <row r="189" spans="1:11" x14ac:dyDescent="0.25">
      <c r="A189" s="1"/>
      <c r="B189" s="29"/>
      <c r="C189" s="29"/>
      <c r="D189" s="1"/>
      <c r="E189" s="26"/>
      <c r="F189" s="26"/>
      <c r="G189" s="36"/>
      <c r="H189" s="36"/>
      <c r="I189" s="36"/>
      <c r="K189" s="31"/>
    </row>
    <row r="190" spans="1:11" x14ac:dyDescent="0.25">
      <c r="A190" s="1"/>
      <c r="B190" s="29"/>
      <c r="C190" s="29"/>
      <c r="D190" s="1"/>
      <c r="E190" s="26"/>
      <c r="F190" s="26"/>
      <c r="G190" s="36"/>
      <c r="H190" s="36"/>
      <c r="I190" s="36"/>
      <c r="K190" s="31"/>
    </row>
    <row r="191" spans="1:11" x14ac:dyDescent="0.25">
      <c r="A191" s="1"/>
      <c r="B191" s="29"/>
      <c r="C191" s="29"/>
      <c r="D191" s="1"/>
      <c r="E191" s="26"/>
      <c r="F191" s="26"/>
      <c r="G191" s="36"/>
      <c r="H191" s="36"/>
      <c r="I191" s="36"/>
      <c r="K191" s="31"/>
    </row>
    <row r="192" spans="1:11" x14ac:dyDescent="0.25">
      <c r="A192" s="1"/>
      <c r="B192" s="29"/>
      <c r="C192" s="29"/>
      <c r="D192" s="1"/>
      <c r="E192" s="26"/>
      <c r="F192" s="26"/>
      <c r="G192" s="36"/>
      <c r="H192" s="36"/>
      <c r="I192" s="36"/>
      <c r="K192" s="31"/>
    </row>
    <row r="193" spans="1:11" x14ac:dyDescent="0.25">
      <c r="A193" s="1"/>
      <c r="B193" s="29"/>
      <c r="C193" s="29"/>
      <c r="D193" s="1"/>
      <c r="E193" s="26"/>
      <c r="F193" s="26"/>
      <c r="G193" s="36"/>
      <c r="H193" s="36"/>
      <c r="I193" s="36"/>
      <c r="K193" s="31"/>
    </row>
    <row r="194" spans="1:11" x14ac:dyDescent="0.25">
      <c r="A194" s="1"/>
      <c r="B194" s="29"/>
      <c r="C194" s="29"/>
      <c r="D194" s="1"/>
      <c r="E194" s="26"/>
      <c r="F194" s="26"/>
      <c r="G194" s="36"/>
      <c r="H194" s="36"/>
      <c r="I194" s="36"/>
      <c r="K194" s="31"/>
    </row>
    <row r="195" spans="1:11" x14ac:dyDescent="0.25">
      <c r="A195" s="1"/>
      <c r="B195" s="29"/>
      <c r="C195" s="29"/>
      <c r="D195" s="1"/>
      <c r="E195" s="26"/>
      <c r="F195" s="26"/>
      <c r="G195" s="36"/>
      <c r="H195" s="36"/>
      <c r="I195" s="36"/>
      <c r="K195" s="31"/>
    </row>
    <row r="196" spans="1:11" x14ac:dyDescent="0.25">
      <c r="A196" s="1"/>
      <c r="B196" s="29"/>
      <c r="C196" s="29"/>
      <c r="D196" s="1"/>
      <c r="E196" s="26"/>
      <c r="F196" s="26"/>
      <c r="G196" s="36"/>
      <c r="H196" s="36"/>
      <c r="I196" s="36"/>
      <c r="K196" s="31"/>
    </row>
    <row r="197" spans="1:11" x14ac:dyDescent="0.25">
      <c r="A197" s="1"/>
      <c r="B197" s="29"/>
      <c r="C197" s="29"/>
      <c r="D197" s="1"/>
      <c r="E197" s="26"/>
      <c r="F197" s="26"/>
      <c r="G197" s="36"/>
      <c r="H197" s="36"/>
      <c r="I197" s="36"/>
      <c r="K197" s="31"/>
    </row>
    <row r="198" spans="1:11" x14ac:dyDescent="0.25">
      <c r="A198" s="1"/>
      <c r="B198" s="29"/>
      <c r="C198" s="29"/>
      <c r="D198" s="1"/>
      <c r="E198" s="26"/>
      <c r="F198" s="26"/>
      <c r="G198" s="36"/>
      <c r="H198" s="36"/>
      <c r="I198" s="36"/>
      <c r="K198" s="31"/>
    </row>
    <row r="199" spans="1:11" x14ac:dyDescent="0.25">
      <c r="A199" s="1"/>
      <c r="B199" s="29"/>
      <c r="C199" s="29"/>
      <c r="D199" s="1"/>
      <c r="E199" s="26"/>
      <c r="F199" s="26"/>
      <c r="G199" s="36"/>
      <c r="H199" s="36"/>
      <c r="I199" s="36"/>
      <c r="K199" s="31"/>
    </row>
    <row r="200" spans="1:11" x14ac:dyDescent="0.25">
      <c r="A200" s="1"/>
      <c r="B200" s="29"/>
      <c r="C200" s="29"/>
      <c r="D200" s="1"/>
      <c r="E200" s="26"/>
      <c r="F200" s="26"/>
      <c r="G200" s="36"/>
      <c r="H200" s="36"/>
      <c r="I200" s="36"/>
      <c r="K200" s="31"/>
    </row>
    <row r="201" spans="1:11" x14ac:dyDescent="0.25">
      <c r="A201" s="1"/>
      <c r="B201" s="29"/>
      <c r="C201" s="29"/>
      <c r="D201" s="1"/>
      <c r="E201" s="26"/>
      <c r="F201" s="26"/>
      <c r="G201" s="36"/>
      <c r="H201" s="36"/>
      <c r="I201" s="36"/>
      <c r="K201" s="31"/>
    </row>
    <row r="202" spans="1:11" x14ac:dyDescent="0.25">
      <c r="A202" s="1"/>
      <c r="B202" s="29"/>
      <c r="C202" s="29"/>
      <c r="D202" s="1"/>
      <c r="E202" s="26"/>
      <c r="F202" s="26"/>
      <c r="G202" s="36"/>
      <c r="H202" s="36"/>
      <c r="I202" s="36"/>
      <c r="K202" s="31"/>
    </row>
    <row r="203" spans="1:11" x14ac:dyDescent="0.25">
      <c r="A203" s="1"/>
      <c r="B203" s="29"/>
      <c r="C203" s="29"/>
      <c r="D203" s="1"/>
      <c r="E203" s="26"/>
      <c r="F203" s="26"/>
      <c r="G203" s="36"/>
      <c r="H203" s="36"/>
      <c r="I203" s="36"/>
      <c r="K203" s="31"/>
    </row>
    <row r="204" spans="1:11" x14ac:dyDescent="0.25">
      <c r="A204" s="1"/>
      <c r="B204" s="29"/>
      <c r="C204" s="29"/>
      <c r="D204" s="1"/>
      <c r="E204" s="26"/>
      <c r="F204" s="26"/>
      <c r="G204" s="36"/>
      <c r="H204" s="36"/>
      <c r="I204" s="36"/>
      <c r="K204" s="31"/>
    </row>
    <row r="205" spans="1:11" x14ac:dyDescent="0.25">
      <c r="A205" s="1"/>
      <c r="B205" s="29"/>
      <c r="C205" s="29"/>
      <c r="D205" s="1"/>
      <c r="E205" s="26"/>
      <c r="F205" s="26"/>
      <c r="G205" s="36"/>
      <c r="H205" s="36"/>
      <c r="I205" s="36"/>
      <c r="K205" s="31"/>
    </row>
    <row r="206" spans="1:11" x14ac:dyDescent="0.25">
      <c r="A206" s="1"/>
      <c r="B206" s="29"/>
      <c r="C206" s="29"/>
      <c r="D206" s="1"/>
      <c r="E206" s="26"/>
      <c r="F206" s="26"/>
      <c r="G206" s="36"/>
      <c r="H206" s="36"/>
      <c r="I206" s="36"/>
      <c r="K206" s="31"/>
    </row>
    <row r="207" spans="1:11" x14ac:dyDescent="0.25">
      <c r="A207" s="1"/>
      <c r="B207" s="29"/>
      <c r="C207" s="29"/>
      <c r="D207" s="1"/>
      <c r="E207" s="26"/>
      <c r="F207" s="26"/>
      <c r="G207" s="36"/>
      <c r="H207" s="36"/>
      <c r="I207" s="36"/>
      <c r="K207" s="31"/>
    </row>
    <row r="208" spans="1:11" x14ac:dyDescent="0.25">
      <c r="A208" s="1"/>
      <c r="B208" s="29"/>
      <c r="C208" s="29"/>
      <c r="D208" s="1"/>
      <c r="E208" s="26"/>
      <c r="F208" s="26"/>
      <c r="G208" s="36"/>
      <c r="H208" s="36"/>
      <c r="I208" s="36"/>
      <c r="K208" s="31"/>
    </row>
    <row r="209" spans="1:11" x14ac:dyDescent="0.25">
      <c r="A209" s="1"/>
      <c r="B209" s="29"/>
      <c r="C209" s="29"/>
      <c r="D209" s="1"/>
      <c r="E209" s="26"/>
      <c r="F209" s="26"/>
      <c r="G209" s="36"/>
      <c r="H209" s="36"/>
      <c r="I209" s="36"/>
      <c r="K209" s="31"/>
    </row>
    <row r="210" spans="1:11" x14ac:dyDescent="0.25">
      <c r="A210" s="1"/>
      <c r="B210" s="29"/>
      <c r="C210" s="29"/>
      <c r="D210" s="1"/>
      <c r="E210" s="26"/>
      <c r="F210" s="26"/>
      <c r="G210" s="36"/>
      <c r="H210" s="36"/>
      <c r="I210" s="36"/>
      <c r="K210" s="31"/>
    </row>
    <row r="211" spans="1:11" x14ac:dyDescent="0.25">
      <c r="A211" s="1"/>
      <c r="B211" s="29"/>
      <c r="C211" s="29"/>
      <c r="D211" s="1"/>
      <c r="E211" s="26"/>
      <c r="F211" s="26"/>
      <c r="G211" s="36"/>
      <c r="H211" s="36"/>
      <c r="I211" s="36"/>
      <c r="K211" s="31"/>
    </row>
    <row r="212" spans="1:11" x14ac:dyDescent="0.25">
      <c r="A212" s="1"/>
      <c r="B212" s="29"/>
      <c r="C212" s="29"/>
      <c r="D212" s="1"/>
      <c r="E212" s="26"/>
      <c r="F212" s="26"/>
      <c r="G212" s="36"/>
      <c r="H212" s="36"/>
      <c r="I212" s="36"/>
      <c r="K212" s="31"/>
    </row>
    <row r="213" spans="1:11" x14ac:dyDescent="0.25">
      <c r="A213" s="1"/>
      <c r="B213" s="29"/>
      <c r="C213" s="29"/>
      <c r="D213" s="1"/>
      <c r="E213" s="26"/>
      <c r="F213" s="26"/>
      <c r="G213" s="36"/>
      <c r="H213" s="36"/>
      <c r="I213" s="36"/>
      <c r="K213" s="31"/>
    </row>
    <row r="214" spans="1:11" x14ac:dyDescent="0.25">
      <c r="A214" s="1"/>
      <c r="B214" s="29"/>
      <c r="C214" s="29"/>
      <c r="D214" s="1"/>
      <c r="E214" s="26"/>
      <c r="F214" s="26"/>
      <c r="G214" s="36"/>
      <c r="H214" s="36"/>
      <c r="I214" s="36"/>
      <c r="K214" s="31"/>
    </row>
    <row r="215" spans="1:11" x14ac:dyDescent="0.25">
      <c r="A215" s="1"/>
      <c r="B215" s="29"/>
      <c r="C215" s="29"/>
      <c r="D215" s="1"/>
      <c r="E215" s="26"/>
      <c r="F215" s="26"/>
      <c r="G215" s="36"/>
      <c r="H215" s="36"/>
      <c r="I215" s="36"/>
      <c r="K215" s="31"/>
    </row>
    <row r="216" spans="1:11" x14ac:dyDescent="0.25">
      <c r="A216" s="1"/>
      <c r="B216" s="29"/>
      <c r="C216" s="29"/>
      <c r="D216" s="1"/>
      <c r="E216" s="26"/>
      <c r="F216" s="26"/>
      <c r="G216" s="36"/>
      <c r="H216" s="36"/>
      <c r="I216" s="36"/>
      <c r="K216" s="31"/>
    </row>
    <row r="217" spans="1:11" x14ac:dyDescent="0.25">
      <c r="A217" s="1"/>
      <c r="B217" s="29"/>
      <c r="C217" s="29"/>
      <c r="D217" s="1"/>
      <c r="E217" s="26"/>
      <c r="F217" s="26"/>
      <c r="G217" s="36"/>
      <c r="H217" s="36"/>
      <c r="I217" s="36"/>
      <c r="K217" s="31"/>
    </row>
    <row r="218" spans="1:11" x14ac:dyDescent="0.25">
      <c r="A218" s="1"/>
      <c r="B218" s="29"/>
      <c r="C218" s="29"/>
      <c r="D218" s="1"/>
      <c r="E218" s="26"/>
      <c r="F218" s="26"/>
      <c r="G218" s="36"/>
      <c r="H218" s="36"/>
      <c r="I218" s="36"/>
      <c r="K218" s="31"/>
    </row>
    <row r="219" spans="1:11" x14ac:dyDescent="0.25">
      <c r="A219" s="1"/>
      <c r="B219" s="29"/>
      <c r="C219" s="29"/>
      <c r="D219" s="1"/>
      <c r="E219" s="26"/>
      <c r="F219" s="26"/>
      <c r="G219" s="36"/>
      <c r="H219" s="36"/>
      <c r="I219" s="36"/>
      <c r="K219" s="31"/>
    </row>
    <row r="220" spans="1:11" x14ac:dyDescent="0.25">
      <c r="A220" s="1"/>
      <c r="B220" s="29"/>
      <c r="C220" s="29"/>
      <c r="D220" s="1"/>
      <c r="E220" s="26"/>
      <c r="F220" s="26"/>
      <c r="G220" s="36"/>
      <c r="H220" s="36"/>
      <c r="I220" s="36"/>
      <c r="K220" s="31"/>
    </row>
    <row r="221" spans="1:11" x14ac:dyDescent="0.25">
      <c r="A221" s="1"/>
      <c r="B221" s="29"/>
      <c r="C221" s="29"/>
      <c r="D221" s="1"/>
      <c r="E221" s="26"/>
      <c r="F221" s="26"/>
      <c r="G221" s="36"/>
      <c r="H221" s="36"/>
      <c r="I221" s="36"/>
      <c r="K221" s="31"/>
    </row>
    <row r="222" spans="1:11" x14ac:dyDescent="0.25">
      <c r="A222" s="1"/>
      <c r="B222" s="29"/>
      <c r="C222" s="29"/>
      <c r="D222" s="1"/>
      <c r="E222" s="26"/>
      <c r="F222" s="26"/>
      <c r="G222" s="36"/>
      <c r="H222" s="36"/>
      <c r="I222" s="36"/>
      <c r="K222" s="31"/>
    </row>
    <row r="223" spans="1:11" x14ac:dyDescent="0.25">
      <c r="A223" s="1"/>
      <c r="B223" s="29"/>
      <c r="C223" s="29"/>
      <c r="D223" s="1"/>
      <c r="E223" s="26"/>
      <c r="F223" s="26"/>
      <c r="G223" s="36"/>
      <c r="H223" s="36"/>
      <c r="I223" s="36"/>
      <c r="K223" s="31"/>
    </row>
    <row r="224" spans="1:11" x14ac:dyDescent="0.25">
      <c r="A224" s="1"/>
      <c r="B224" s="29"/>
      <c r="C224" s="29"/>
      <c r="D224" s="1"/>
      <c r="E224" s="26"/>
      <c r="F224" s="26"/>
      <c r="G224" s="36"/>
      <c r="H224" s="36"/>
      <c r="I224" s="36"/>
      <c r="K224" s="31"/>
    </row>
    <row r="225" spans="1:11" x14ac:dyDescent="0.25">
      <c r="A225" s="1"/>
      <c r="B225" s="29"/>
      <c r="C225" s="29"/>
      <c r="D225" s="1"/>
      <c r="E225" s="26"/>
      <c r="F225" s="26"/>
      <c r="G225" s="36"/>
      <c r="H225" s="36"/>
      <c r="I225" s="36"/>
      <c r="K225" s="31"/>
    </row>
    <row r="226" spans="1:11" x14ac:dyDescent="0.25">
      <c r="A226" s="1"/>
      <c r="B226" s="29"/>
      <c r="C226" s="29"/>
      <c r="D226" s="1"/>
      <c r="E226" s="26"/>
      <c r="F226" s="26"/>
      <c r="G226" s="36"/>
      <c r="H226" s="36"/>
      <c r="I226" s="36"/>
      <c r="K226" s="31"/>
    </row>
    <row r="227" spans="1:11" x14ac:dyDescent="0.25">
      <c r="A227" s="1"/>
      <c r="B227" s="29"/>
      <c r="C227" s="29"/>
      <c r="D227" s="1"/>
      <c r="E227" s="26"/>
      <c r="F227" s="26"/>
      <c r="G227" s="36"/>
      <c r="H227" s="36"/>
      <c r="I227" s="36"/>
      <c r="K227" s="31"/>
    </row>
    <row r="228" spans="1:11" x14ac:dyDescent="0.25">
      <c r="A228" s="1"/>
      <c r="B228" s="29"/>
      <c r="C228" s="29"/>
      <c r="D228" s="1"/>
      <c r="E228" s="26"/>
      <c r="F228" s="26"/>
      <c r="G228" s="36"/>
      <c r="H228" s="36"/>
      <c r="I228" s="36"/>
      <c r="K228" s="31"/>
    </row>
    <row r="229" spans="1:11" x14ac:dyDescent="0.25">
      <c r="A229" s="1"/>
      <c r="B229" s="29"/>
      <c r="C229" s="29"/>
      <c r="D229" s="1"/>
      <c r="E229" s="26"/>
      <c r="F229" s="26"/>
      <c r="G229" s="36"/>
      <c r="H229" s="36"/>
      <c r="I229" s="36"/>
      <c r="K229" s="31"/>
    </row>
    <row r="230" spans="1:11" x14ac:dyDescent="0.25">
      <c r="A230" s="1"/>
      <c r="B230" s="29"/>
      <c r="C230" s="29"/>
      <c r="D230" s="1"/>
      <c r="E230" s="26"/>
      <c r="F230" s="26"/>
      <c r="G230" s="36"/>
      <c r="H230" s="36"/>
      <c r="I230" s="36"/>
      <c r="K230" s="31"/>
    </row>
    <row r="231" spans="1:11" x14ac:dyDescent="0.25">
      <c r="A231" s="1"/>
      <c r="B231" s="29"/>
      <c r="C231" s="29"/>
      <c r="D231" s="1"/>
      <c r="E231" s="26"/>
      <c r="F231" s="26"/>
      <c r="G231" s="36"/>
      <c r="H231" s="36"/>
      <c r="I231" s="36"/>
      <c r="K231" s="31"/>
    </row>
    <row r="232" spans="1:11" x14ac:dyDescent="0.25">
      <c r="A232" s="1"/>
      <c r="B232" s="29"/>
      <c r="C232" s="29"/>
      <c r="D232" s="1"/>
      <c r="E232" s="26"/>
      <c r="F232" s="26"/>
      <c r="G232" s="36"/>
      <c r="H232" s="36"/>
      <c r="I232" s="36"/>
      <c r="K232" s="31"/>
    </row>
    <row r="233" spans="1:11" x14ac:dyDescent="0.25">
      <c r="A233" s="1"/>
      <c r="B233" s="29"/>
      <c r="C233" s="29"/>
      <c r="D233" s="1"/>
      <c r="E233" s="26"/>
      <c r="F233" s="26"/>
      <c r="G233" s="36"/>
      <c r="H233" s="36"/>
      <c r="I233" s="36"/>
    </row>
    <row r="234" spans="1:11" x14ac:dyDescent="0.25">
      <c r="A234" s="1"/>
      <c r="B234" s="29"/>
      <c r="C234" s="29"/>
      <c r="D234" s="1"/>
      <c r="E234" s="26"/>
      <c r="F234" s="26"/>
      <c r="G234" s="36"/>
      <c r="H234" s="36"/>
      <c r="I234" s="36"/>
    </row>
    <row r="235" spans="1:11" x14ac:dyDescent="0.25">
      <c r="A235" s="1"/>
      <c r="B235" s="29"/>
      <c r="C235" s="29"/>
      <c r="D235" s="1"/>
      <c r="E235" s="26"/>
      <c r="F235" s="26"/>
      <c r="G235" s="36"/>
      <c r="H235" s="36"/>
      <c r="I235" s="36"/>
    </row>
    <row r="236" spans="1:11" x14ac:dyDescent="0.25">
      <c r="A236" s="1"/>
      <c r="B236" s="29"/>
      <c r="C236" s="29"/>
      <c r="D236" s="1"/>
      <c r="E236" s="26"/>
      <c r="F236" s="26"/>
      <c r="G236" s="36"/>
      <c r="H236" s="36"/>
      <c r="I236" s="36"/>
    </row>
    <row r="237" spans="1:11" x14ac:dyDescent="0.25">
      <c r="A237" s="1"/>
      <c r="B237" s="29"/>
      <c r="C237" s="29"/>
      <c r="D237" s="1"/>
      <c r="E237" s="26"/>
      <c r="F237" s="26"/>
      <c r="G237" s="36"/>
      <c r="H237" s="36"/>
      <c r="I237" s="36"/>
    </row>
    <row r="238" spans="1:11" x14ac:dyDescent="0.25">
      <c r="A238" s="1"/>
      <c r="B238" s="29"/>
      <c r="C238" s="29"/>
      <c r="D238" s="1"/>
      <c r="E238" s="26"/>
      <c r="F238" s="26"/>
      <c r="G238" s="36"/>
      <c r="H238" s="36"/>
      <c r="I238" s="36"/>
    </row>
    <row r="239" spans="1:11" x14ac:dyDescent="0.25">
      <c r="A239" s="1"/>
      <c r="B239" s="29"/>
      <c r="C239" s="29"/>
      <c r="D239" s="1"/>
      <c r="E239" s="26"/>
      <c r="F239" s="26"/>
      <c r="G239" s="36"/>
      <c r="H239" s="36"/>
      <c r="I239" s="36"/>
    </row>
    <row r="240" spans="1:11" x14ac:dyDescent="0.25">
      <c r="A240" s="1"/>
      <c r="B240" s="29"/>
      <c r="C240" s="29"/>
      <c r="D240" s="1"/>
      <c r="E240" s="26"/>
      <c r="F240" s="26"/>
      <c r="G240" s="36"/>
      <c r="H240" s="36"/>
      <c r="I240" s="36"/>
    </row>
    <row r="241" spans="1:9" x14ac:dyDescent="0.25">
      <c r="A241" s="1"/>
      <c r="B241" s="29"/>
      <c r="C241" s="29"/>
      <c r="D241" s="1"/>
      <c r="E241" s="26"/>
      <c r="F241" s="26"/>
      <c r="G241" s="36"/>
      <c r="H241" s="36"/>
      <c r="I241" s="36"/>
    </row>
    <row r="242" spans="1:9" x14ac:dyDescent="0.25">
      <c r="A242" s="1"/>
      <c r="B242" s="29"/>
      <c r="C242" s="29"/>
      <c r="D242" s="1"/>
      <c r="E242" s="26"/>
      <c r="F242" s="26"/>
      <c r="G242" s="36"/>
      <c r="H242" s="36"/>
      <c r="I242" s="36"/>
    </row>
    <row r="243" spans="1:9" x14ac:dyDescent="0.25">
      <c r="A243" s="1"/>
      <c r="B243" s="29"/>
      <c r="C243" s="29"/>
      <c r="D243" s="1"/>
      <c r="E243" s="26"/>
      <c r="F243" s="26"/>
      <c r="G243" s="36"/>
      <c r="H243" s="36"/>
      <c r="I243" s="36"/>
    </row>
    <row r="244" spans="1:9" x14ac:dyDescent="0.25">
      <c r="A244" s="1"/>
      <c r="B244" s="29"/>
      <c r="C244" s="29"/>
      <c r="D244" s="1"/>
      <c r="E244" s="26"/>
      <c r="F244" s="26"/>
      <c r="G244" s="36"/>
      <c r="H244" s="36"/>
      <c r="I244" s="36"/>
    </row>
    <row r="245" spans="1:9" x14ac:dyDescent="0.25">
      <c r="A245" s="1"/>
      <c r="B245" s="29"/>
      <c r="C245" s="29"/>
      <c r="D245" s="1"/>
      <c r="E245" s="26"/>
      <c r="F245" s="26"/>
      <c r="G245" s="36"/>
      <c r="H245" s="36"/>
      <c r="I245" s="36"/>
    </row>
    <row r="246" spans="1:9" x14ac:dyDescent="0.25">
      <c r="A246" s="1"/>
      <c r="B246" s="29"/>
      <c r="C246" s="29"/>
      <c r="D246" s="1"/>
      <c r="E246" s="26"/>
      <c r="F246" s="26"/>
      <c r="G246" s="36"/>
      <c r="H246" s="36"/>
      <c r="I246" s="36"/>
    </row>
    <row r="247" spans="1:9" x14ac:dyDescent="0.25">
      <c r="A247" s="1"/>
      <c r="B247" s="29"/>
      <c r="C247" s="29"/>
      <c r="D247" s="1"/>
      <c r="E247" s="26"/>
      <c r="F247" s="26"/>
      <c r="G247" s="36"/>
      <c r="H247" s="36"/>
      <c r="I247" s="36"/>
    </row>
    <row r="248" spans="1:9" x14ac:dyDescent="0.25">
      <c r="A248" s="1"/>
      <c r="B248" s="29"/>
      <c r="C248" s="29"/>
      <c r="D248" s="1"/>
      <c r="E248" s="26"/>
      <c r="F248" s="26"/>
      <c r="G248" s="36"/>
      <c r="H248" s="36"/>
      <c r="I248" s="36"/>
    </row>
    <row r="249" spans="1:9" x14ac:dyDescent="0.25">
      <c r="A249" s="1"/>
      <c r="B249" s="29"/>
      <c r="C249" s="29"/>
      <c r="D249" s="1"/>
      <c r="E249" s="26"/>
      <c r="F249" s="26"/>
      <c r="G249" s="36"/>
      <c r="H249" s="36"/>
      <c r="I249" s="36"/>
    </row>
    <row r="250" spans="1:9" x14ac:dyDescent="0.25">
      <c r="A250" s="1"/>
      <c r="B250" s="29"/>
      <c r="C250" s="29"/>
      <c r="D250" s="1"/>
      <c r="E250" s="26"/>
      <c r="F250" s="26"/>
      <c r="G250" s="36"/>
      <c r="H250" s="36"/>
      <c r="I250" s="36"/>
    </row>
    <row r="251" spans="1:9" x14ac:dyDescent="0.25">
      <c r="A251" s="1"/>
      <c r="B251" s="29"/>
      <c r="C251" s="29"/>
      <c r="D251" s="1"/>
      <c r="E251" s="26"/>
      <c r="F251" s="26"/>
      <c r="G251" s="36"/>
      <c r="H251" s="36"/>
      <c r="I251" s="36"/>
    </row>
    <row r="252" spans="1:9" x14ac:dyDescent="0.25">
      <c r="A252" s="1"/>
      <c r="B252" s="29"/>
      <c r="C252" s="29"/>
      <c r="D252" s="1"/>
      <c r="E252" s="26"/>
      <c r="F252" s="26"/>
      <c r="G252" s="36"/>
      <c r="H252" s="36"/>
      <c r="I252" s="36"/>
    </row>
    <row r="253" spans="1:9" x14ac:dyDescent="0.25">
      <c r="A253" s="1"/>
      <c r="B253" s="29"/>
      <c r="C253" s="29"/>
      <c r="D253" s="1"/>
      <c r="E253" s="26"/>
      <c r="F253" s="26"/>
      <c r="G253" s="36"/>
      <c r="H253" s="36"/>
      <c r="I253" s="36"/>
    </row>
    <row r="254" spans="1:9" x14ac:dyDescent="0.25">
      <c r="A254" s="1"/>
      <c r="B254" s="29"/>
      <c r="C254" s="29"/>
      <c r="D254" s="1"/>
      <c r="E254" s="26"/>
      <c r="F254" s="26"/>
      <c r="G254" s="36"/>
      <c r="H254" s="36"/>
      <c r="I254" s="36"/>
    </row>
    <row r="255" spans="1:9" x14ac:dyDescent="0.25">
      <c r="A255" s="1"/>
      <c r="B255" s="29"/>
      <c r="C255" s="29"/>
      <c r="D255" s="1"/>
      <c r="E255" s="26"/>
      <c r="F255" s="26"/>
      <c r="G255" s="36"/>
      <c r="H255" s="36"/>
      <c r="I255" s="36"/>
    </row>
    <row r="256" spans="1:9" x14ac:dyDescent="0.25">
      <c r="A256" s="1"/>
      <c r="B256" s="29"/>
      <c r="C256" s="29"/>
      <c r="D256" s="1"/>
      <c r="E256" s="26"/>
      <c r="F256" s="26"/>
      <c r="G256" s="36"/>
      <c r="H256" s="36"/>
      <c r="I256" s="36"/>
    </row>
    <row r="257" spans="1:9" x14ac:dyDescent="0.25">
      <c r="A257" s="1"/>
      <c r="B257" s="29"/>
      <c r="C257" s="29"/>
      <c r="D257" s="1"/>
      <c r="E257" s="26"/>
      <c r="F257" s="26"/>
      <c r="G257" s="36"/>
      <c r="H257" s="36"/>
      <c r="I257" s="36"/>
    </row>
    <row r="258" spans="1:9" x14ac:dyDescent="0.25">
      <c r="A258" s="1"/>
      <c r="B258" s="29"/>
      <c r="C258" s="29"/>
      <c r="D258" s="1"/>
      <c r="E258" s="26"/>
      <c r="F258" s="26"/>
      <c r="G258" s="36"/>
      <c r="H258" s="36"/>
      <c r="I258" s="36"/>
    </row>
    <row r="259" spans="1:9" x14ac:dyDescent="0.25">
      <c r="A259" s="1"/>
      <c r="B259" s="29"/>
      <c r="C259" s="29"/>
      <c r="D259" s="1"/>
      <c r="E259" s="26"/>
      <c r="F259" s="26"/>
      <c r="G259" s="36"/>
      <c r="H259" s="36"/>
      <c r="I259" s="36"/>
    </row>
    <row r="260" spans="1:9" x14ac:dyDescent="0.25">
      <c r="A260" s="1"/>
      <c r="B260" s="29"/>
      <c r="C260" s="29"/>
      <c r="D260" s="1"/>
      <c r="E260" s="26"/>
      <c r="F260" s="26"/>
      <c r="G260" s="36"/>
      <c r="H260" s="36"/>
      <c r="I260" s="36"/>
    </row>
  </sheetData>
  <mergeCells count="52">
    <mergeCell ref="B126:B127"/>
    <mergeCell ref="A126:A127"/>
    <mergeCell ref="A135:A136"/>
    <mergeCell ref="B135:B136"/>
    <mergeCell ref="C135:C136"/>
    <mergeCell ref="C126:C127"/>
    <mergeCell ref="A162:I162"/>
    <mergeCell ref="G168:G170"/>
    <mergeCell ref="H168:H170"/>
    <mergeCell ref="I168:I170"/>
    <mergeCell ref="B168:B170"/>
    <mergeCell ref="A168:A170"/>
    <mergeCell ref="F168:F170"/>
    <mergeCell ref="A174:I174"/>
    <mergeCell ref="A175:I175"/>
    <mergeCell ref="A177:I177"/>
    <mergeCell ref="A179:I179"/>
    <mergeCell ref="A180:I180"/>
    <mergeCell ref="A153:I153"/>
    <mergeCell ref="A128:I128"/>
    <mergeCell ref="A137:I137"/>
    <mergeCell ref="A138:I138"/>
    <mergeCell ref="A140:I140"/>
    <mergeCell ref="A142:I142"/>
    <mergeCell ref="A143:I143"/>
    <mergeCell ref="A145:I145"/>
    <mergeCell ref="A147:I147"/>
    <mergeCell ref="A148:I148"/>
    <mergeCell ref="A150:I150"/>
    <mergeCell ref="A152:I152"/>
    <mergeCell ref="A119:I119"/>
    <mergeCell ref="H4:I4"/>
    <mergeCell ref="A7:I7"/>
    <mergeCell ref="A8:I8"/>
    <mergeCell ref="A43:I43"/>
    <mergeCell ref="A78:I78"/>
    <mergeCell ref="A79:I79"/>
    <mergeCell ref="A96:I96"/>
    <mergeCell ref="A113:I113"/>
    <mergeCell ref="A114:I114"/>
    <mergeCell ref="A116:I116"/>
    <mergeCell ref="A118:I118"/>
    <mergeCell ref="H1:I1"/>
    <mergeCell ref="A2:I2"/>
    <mergeCell ref="A3:A5"/>
    <mergeCell ref="B3:B5"/>
    <mergeCell ref="C3:C5"/>
    <mergeCell ref="D3:D5"/>
    <mergeCell ref="E3:E5"/>
    <mergeCell ref="F3:F5"/>
    <mergeCell ref="G3:I3"/>
    <mergeCell ref="G4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colBreaks count="1" manualBreakCount="1">
    <brk id="9" max="1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2019-01-10T06:33:11Z</cp:lastPrinted>
  <dcterms:created xsi:type="dcterms:W3CDTF">2006-09-16T00:00:00Z</dcterms:created>
  <dcterms:modified xsi:type="dcterms:W3CDTF">2020-03-19T07:54:00Z</dcterms:modified>
</cp:coreProperties>
</file>